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'BS'!$A$1:$F$71</definedName>
    <definedName name="_xlnm.Print_Area" localSheetId="3">'CF'!$A$1:$E$71</definedName>
    <definedName name="_xlnm.Print_Area" localSheetId="2">'Equity'!$A$1:$L$78</definedName>
    <definedName name="_xlnm.Print_Area" localSheetId="4">'Notes'!$A$1:$P$270</definedName>
  </definedNames>
  <calcPr fullCalcOnLoad="1"/>
</workbook>
</file>

<file path=xl/sharedStrings.xml><?xml version="1.0" encoding="utf-8"?>
<sst xmlns="http://schemas.openxmlformats.org/spreadsheetml/2006/main" count="535" uniqueCount="371">
  <si>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</si>
  <si>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</si>
  <si>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</si>
  <si>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</si>
  <si>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</si>
  <si>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</si>
  <si>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</si>
  <si>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</si>
  <si>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</si>
  <si>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</si>
  <si>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</si>
  <si>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</si>
  <si>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</si>
  <si>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</si>
  <si>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</si>
  <si>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</si>
  <si>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</si>
  <si>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</si>
  <si>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</si>
  <si>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</si>
  <si>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</si>
  <si>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</si>
  <si>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</si>
  <si>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</si>
  <si>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</si>
  <si>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</si>
  <si>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</si>
  <si>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</si>
  <si>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</si>
  <si>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</si>
  <si>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</si>
  <si>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</si>
  <si>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</si>
  <si>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</si>
  <si>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</si>
  <si>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</si>
  <si>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</si>
  <si>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</si>
  <si>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</si>
  <si>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</si>
  <si>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</si>
  <si>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</si>
  <si>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</si>
  <si>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</si>
  <si>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</si>
  <si>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</si>
  <si>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</si>
  <si>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</si>
  <si>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</si>
  <si>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</si>
  <si>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</si>
  <si>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</si>
  <si>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</si>
  <si>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</si>
  <si>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</si>
  <si>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</si>
  <si>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</si>
  <si>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</si>
  <si>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</si>
  <si>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</si>
  <si>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</si>
  <si>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</si>
  <si>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</si>
  <si>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</si>
  <si>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</si>
  <si>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</si>
  <si>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</si>
  <si>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</si>
  <si>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</si>
  <si>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</si>
  <si>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</si>
  <si>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</si>
  <si>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</si>
  <si>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</si>
  <si>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</si>
  <si>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</si>
  <si>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</si>
  <si>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</si>
  <si>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</si>
  <si>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</si>
  <si>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</si>
  <si>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</si>
  <si>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</si>
  <si>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</si>
  <si>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</si>
  <si>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</si>
  <si>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</si>
  <si>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</si>
  <si>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</si>
  <si>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</si>
  <si>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</si>
  <si>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</si>
  <si>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</si>
  <si>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</si>
  <si>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</si>
  <si>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</si>
  <si>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</si>
  <si>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</si>
  <si>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</si>
  <si>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CASH FLOWS FROM FINANCING ACTIVITIES</t>
  </si>
  <si>
    <t>Repayment of borrowings</t>
  </si>
  <si>
    <t>Interest paid</t>
  </si>
  <si>
    <t>Net Change in Cash &amp; Cash Equivalents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</si>
  <si>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</si>
  <si>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</si>
  <si>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</si>
  <si>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</si>
  <si>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</si>
  <si>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</si>
  <si>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</si>
  <si>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</si>
  <si>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</si>
  <si>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</si>
  <si>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</si>
  <si>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</si>
  <si>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</si>
  <si>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</si>
  <si>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</si>
  <si>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</si>
  <si>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</si>
  <si>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</si>
  <si>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</si>
  <si>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</si>
  <si>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</si>
  <si>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</si>
  <si>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</si>
  <si>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</si>
  <si>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</si>
  <si>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</si>
  <si>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</si>
  <si>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</si>
  <si>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</si>
  <si>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</si>
  <si>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</si>
  <si>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</si>
  <si>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</si>
  <si>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</si>
  <si>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</si>
  <si>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</si>
  <si>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</si>
  <si>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</si>
  <si>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</si>
  <si>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</si>
  <si>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</si>
  <si>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</si>
  <si>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</si>
  <si>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</si>
  <si>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</si>
  <si>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</si>
  <si>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</si>
  <si>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</si>
  <si>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</si>
  <si>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</si>
  <si>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</si>
  <si>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</si>
  <si>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</si>
  <si>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</si>
  <si>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</si>
  <si>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</si>
  <si>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</si>
  <si>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</si>
  <si>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</si>
  <si>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</si>
  <si>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</si>
  <si>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</si>
  <si>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</si>
  <si>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</si>
  <si>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</si>
  <si>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</si>
  <si>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</si>
  <si>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</si>
  <si>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</si>
  <si>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</si>
  <si>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</si>
  <si>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</si>
  <si>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</si>
  <si>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</si>
  <si>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</si>
  <si>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</si>
  <si>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</si>
  <si>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</si>
  <si>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</si>
  <si>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</si>
  <si>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</si>
  <si>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</si>
  <si>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</si>
  <si>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</si>
  <si>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</si>
  <si>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</si>
  <si>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</si>
  <si>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</si>
  <si>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</si>
  <si>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</si>
  <si>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</si>
  <si>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</si>
  <si>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</si>
  <si>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</si>
  <si>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</si>
  <si>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</si>
  <si>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</si>
  <si>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</si>
  <si>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</si>
  <si>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</si>
  <si>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</si>
  <si>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</si>
  <si>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</si>
  <si>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</si>
  <si>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</si>
  <si>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</si>
  <si>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</si>
  <si>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</si>
  <si>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</si>
  <si>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</si>
  <si>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</si>
  <si>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The condensed consolidated balance sheet should be read in conjunction with the audited financial statements for the year ended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</si>
  <si>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</si>
  <si>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</si>
  <si>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</si>
  <si>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</si>
  <si>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</si>
  <si>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</si>
  <si>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</si>
  <si>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</si>
  <si>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</si>
  <si>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</si>
  <si>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</si>
  <si>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</si>
  <si>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Prepaid lease payments</t>
  </si>
  <si>
    <t>Equity Component of</t>
  </si>
  <si>
    <t>RCCPS-B</t>
  </si>
  <si>
    <t>Foreign exchange differences</t>
  </si>
  <si>
    <t>Adjustments for :-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</si>
  <si>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</si>
  <si>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</si>
  <si>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</si>
  <si>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</si>
  <si>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</si>
  <si>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</si>
  <si>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</si>
  <si>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Other expenses</t>
  </si>
  <si>
    <t>Due from associates, net</t>
  </si>
  <si>
    <t>Depreciation on property, plant and equipment</t>
  </si>
  <si>
    <t>Impairment of short term investments</t>
  </si>
  <si>
    <t>Additional investment in a subsidiary</t>
  </si>
  <si>
    <t>At 1 July 2008</t>
  </si>
  <si>
    <t>Cancellation of ICB</t>
  </si>
  <si>
    <t>accompanying explanatory notes attached to the interim financial statements.</t>
  </si>
  <si>
    <t xml:space="preserve">The effective tax rate of the Group for the current period to date is disproportionate to the statutory tax rate due to tax on profits of  </t>
  </si>
  <si>
    <t>holders of the Company (RM'000)</t>
  </si>
  <si>
    <t>of all potential ordinary shares, i.e. ICULS and ICB.</t>
  </si>
  <si>
    <t>equity holders of the Company</t>
  </si>
  <si>
    <t>Equity holders of the Company</t>
  </si>
  <si>
    <t>Minority interests</t>
  </si>
  <si>
    <t>Bad debts recovered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</si>
  <si>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</si>
  <si>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</si>
  <si>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</si>
  <si>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</si>
  <si>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 xml:space="preserve">At Book value </t>
  </si>
  <si>
    <t xml:space="preserve">Increase in land held for property development </t>
  </si>
  <si>
    <t>Allowance for doubtful debts</t>
  </si>
  <si>
    <t>Profit/(loss) before tax</t>
  </si>
  <si>
    <t>Profit/(loss) for the year</t>
  </si>
  <si>
    <t xml:space="preserve">      equity holders of the Company</t>
  </si>
  <si>
    <t xml:space="preserve">The condensed consolidated income statements should be read in conjunction with the audited financial statements </t>
  </si>
  <si>
    <t>Non-current asset classified as held for sale</t>
  </si>
  <si>
    <t>Dividend income</t>
  </si>
  <si>
    <t>Reversal of allowance for doubtful debts</t>
  </si>
  <si>
    <t>Proceeds from disposal of long/short term investments</t>
  </si>
  <si>
    <t>Redemption of debt instruments</t>
  </si>
  <si>
    <t>As previously stated</t>
  </si>
  <si>
    <t>At 1 July 2008 (restated)</t>
  </si>
  <si>
    <t>Issue of ordinary shares</t>
  </si>
  <si>
    <t>Conversion of ICULS</t>
  </si>
  <si>
    <t>Prior year adjustment</t>
  </si>
  <si>
    <t>i)</t>
  </si>
  <si>
    <t>ii)</t>
  </si>
  <si>
    <t>Reversal of impairment loss during the quarter</t>
  </si>
  <si>
    <t>Profit/(loss) attributable to ordinary equity</t>
  </si>
  <si>
    <t>Basic earnings/(loss) per share (Sen)</t>
  </si>
  <si>
    <t xml:space="preserve">Adjusted profit/(loss) attributable to ordinary </t>
  </si>
  <si>
    <t>Diluted earnings/(loss) per share (Sen)</t>
  </si>
  <si>
    <t>Liabilities directly associated with assets classified as held for sale</t>
  </si>
  <si>
    <t>of the Company pursuant to ICULS Trust Deed dated 24 May 2006.</t>
  </si>
  <si>
    <t>year ending 30 June 2010.</t>
  </si>
  <si>
    <t>For the First Quarter Ended 30 September 2009</t>
  </si>
  <si>
    <t>30 Sep 2009</t>
  </si>
  <si>
    <t>30 Sep 2008</t>
  </si>
  <si>
    <t>period to date</t>
  </si>
  <si>
    <t>Operating profit/(loss)</t>
  </si>
  <si>
    <t>for the year ended 30 June 2009 and the accompanying explanatory notes attached to the interim financial statements.</t>
  </si>
  <si>
    <t>As at 30 September 2009</t>
  </si>
  <si>
    <t>30 June 2009 and the accompanying explanatory notes attached to the interim financial statements.</t>
  </si>
  <si>
    <t>Due to affiliated companies, net</t>
  </si>
  <si>
    <t>Gain on disposal of subsidiaries</t>
  </si>
  <si>
    <t>Impairment of intangible asset</t>
  </si>
  <si>
    <t>Loss on disposal of short term investment</t>
  </si>
  <si>
    <t>Net cash (used in)/generated from operating activities</t>
  </si>
  <si>
    <t>Proceeds from disposal of subsidiaries</t>
  </si>
  <si>
    <t>Net cash generated from/(used in) investing activities</t>
  </si>
  <si>
    <t>Repayment from disposed subsidiaries</t>
  </si>
  <si>
    <t>Net cash generated from/(used in) financing activities</t>
  </si>
  <si>
    <t>Cash &amp; Cash Equivalents at end of period</t>
  </si>
  <si>
    <t>Cash &amp; cash equivalents at the end of the financial period comprise the following:</t>
  </si>
  <si>
    <t>For the period ended 30 September 2009</t>
  </si>
  <si>
    <t>Period To Date</t>
  </si>
  <si>
    <t>year ended 30 June 2009 and the accompanying explanatory notes attached to the interim financial statements .</t>
  </si>
  <si>
    <t>At 1 July 2009</t>
  </si>
  <si>
    <t xml:space="preserve"> representing net expenses</t>
  </si>
  <si>
    <t xml:space="preserve"> recognised directly in equity</t>
  </si>
  <si>
    <t>Profit during the period</t>
  </si>
  <si>
    <t>Total recognised income</t>
  </si>
  <si>
    <t>Disposal of subsidiaries</t>
  </si>
  <si>
    <t>At 30 September 2009</t>
  </si>
  <si>
    <t>Comparative period ended 30 September 2008</t>
  </si>
  <si>
    <t>Loss during the period</t>
  </si>
  <si>
    <t>Total recognised loss</t>
  </si>
  <si>
    <t>Additioal investment in a subsidiary</t>
  </si>
  <si>
    <t>At 30 September 2008</t>
  </si>
  <si>
    <t xml:space="preserve">The condensed consolidated statement of changes in equity should be read in conjunction with the audited financial statements for the year ended 30 June 2009 and the </t>
  </si>
  <si>
    <t>30 June 2009.  These explanatory notes attached to the interim financial statements provide an explanation of events and</t>
  </si>
  <si>
    <t>since the year ended 30 June 2009.</t>
  </si>
  <si>
    <t>30 June 2009.</t>
  </si>
  <si>
    <t>The auditors' report on the financial statements for the year ended 30 June 2009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</si>
  <si>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</si>
  <si>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</si>
  <si>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treasury shares and resale of treasury shares for the current quarter ended 30 September 2009 except for the following:</t>
  </si>
  <si>
    <t>Conversion of 385,064 nominal value of 2007/2013 ICULS to 326,325 new ordinary shares of RM1.00 each in the capital</t>
  </si>
  <si>
    <t>No dividend has been paid and/or recommended for the current financial period to date.</t>
  </si>
  <si>
    <t>Segmental Information (Cont'd)</t>
  </si>
  <si>
    <t>Profit/(loss) after tax</t>
  </si>
  <si>
    <t>the year ended 30 June 2009.</t>
  </si>
  <si>
    <t>There were no material events subsequent to the end of the current financial period to date.</t>
  </si>
  <si>
    <t>The changes in the composition of the Group for the current financial period to date are as follows:</t>
  </si>
  <si>
    <t xml:space="preserve">On 5 August 2009, a 51% owned subsidiary, JetFM Sdn Bhd ("JetFM")  had acquired the remaining 30% equity interest </t>
  </si>
  <si>
    <t>representing 30,000 ordinary shares of RM1.00 each in JetMobile Sdn Bhd ("JetMobile") from VolUM Comminications Pte Ltd</t>
  </si>
  <si>
    <t>for a total consideration of RM1.00. With the acquisition, JetMobile has become a wholly-owned subsidiary of JetFM.</t>
  </si>
  <si>
    <t>There were no changes in other contingent liabilities and contingent assets since the last annual balance sheet as at 30 June 2009.</t>
  </si>
  <si>
    <t>Capital Commitments not provided for in the interim financial statements as at 30 September 2009 are as follows:</t>
  </si>
  <si>
    <t>The Group's revenue for the current quarter ended 30 September 2009 was lower at RM69.2 million from RM99.7 million in the preceding</t>
  </si>
  <si>
    <t>quarter ended 30 June 2009.  The decrease in Group's revenue was mainly due to completion of K-Residence development</t>
  </si>
  <si>
    <t>by the property division in the current period to date.</t>
  </si>
  <si>
    <t>The profit after taxation of the Company for the current quarter ended 30 September 2009 amounted to RM2.3 million as compared to a</t>
  </si>
  <si>
    <t xml:space="preserve">profit after tax of RM32.3 million reported in the preceding quarter ended 30 June 2009.   This was mainly due to the reversal of </t>
  </si>
  <si>
    <t>impairment loss on marketable securities based on marked to market recognised in the previous quarter.</t>
  </si>
  <si>
    <t xml:space="preserve">The Group's  profit before taxation for the current quarter ended 30 September 2009 amounted to RM2.9 million as compared </t>
  </si>
  <si>
    <t xml:space="preserve">to a profit before tax of RM34.0 million reported in the preceding quarter ended 30 June 2009.  This was mainly due to the </t>
  </si>
  <si>
    <t>reversal of impairment loss on marketable securities based on marked to market recognised in the previous quarter.</t>
  </si>
  <si>
    <t>In the absence of a definitive economic recovery, the Group do not expect any material improvement on the results for the financial</t>
  </si>
  <si>
    <t>There were no sale of unquoted investments and properties for the current financial period to date.</t>
  </si>
  <si>
    <t>Investment in quoted securities as at 30 September 2009:</t>
  </si>
  <si>
    <t>Disposal during the quarter</t>
  </si>
  <si>
    <t>As at 30 September 2009, the Group borrowings are as follows :</t>
  </si>
  <si>
    <t>No dividend has been declared for the current financial period ended 30 September 2009 (30 September 2008: Nil).</t>
  </si>
  <si>
    <t>Basic earnings per share amounts are calculated by dividing profit/(loss) for the quarter attributable to ordinary equity holders of the</t>
  </si>
  <si>
    <t>Company by the weighted average number of ordinary shares in issue during the quarter held by the Company.</t>
  </si>
  <si>
    <t>For the purpose of calculating diluted earnings per share, the profit/(loss) for the period attributable to ordinary equity holders of the</t>
  </si>
  <si>
    <t xml:space="preserve">Company and the weighted average number of ordinary shares in issue during the quarter have been adjusted for the dilutive effects </t>
  </si>
  <si>
    <t>30 Sept 2009</t>
  </si>
  <si>
    <t>30 Sept 2008</t>
  </si>
  <si>
    <t>Warrant have been excluded in the calculation of diluted earnings per share as they are anti-dilutive.</t>
  </si>
  <si>
    <t>During the financial quarter, the Company did not enter into any agreement to dispose part or the entire equity interest in MA Realty</t>
  </si>
  <si>
    <t xml:space="preserve"> and expenses for the period</t>
  </si>
  <si>
    <t>30 Jun 2009</t>
  </si>
  <si>
    <t>Deposits with financial institutions *</t>
  </si>
  <si>
    <t>Cash and bank balances *</t>
  </si>
  <si>
    <t>* Excluding trust monies not available for use</t>
  </si>
  <si>
    <t>Cash &amp; Cash Equivalents at beginning of period</t>
  </si>
  <si>
    <t>19 November 2009</t>
  </si>
  <si>
    <t>On 17 September 2009, Jupiter Capital (Hong Kong) Limited, a wholly owned subsidiary of the Company had been struck</t>
  </si>
  <si>
    <t>off and dissolved accordingly.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</si>
</sst>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#,##0.0_);\(#,##0.0\)"/>
    <numFmt numFmtId="183" formatCode="0.0"/>
    <numFmt numFmtId="184" formatCode="0.000%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80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1" fillId="0" borderId="0" xfId="15" applyNumberFormat="1" applyFont="1" applyFill="1" applyAlignment="1" quotePrefix="1">
      <alignment horizontal="center"/>
    </xf>
    <xf numFmtId="180" fontId="1" fillId="0" borderId="0" xfId="15" applyNumberFormat="1" applyFont="1" applyFill="1" applyAlignment="1">
      <alignment horizontal="center"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80" fontId="2" fillId="0" borderId="2" xfId="15" applyNumberFormat="1" applyFont="1" applyFill="1" applyBorder="1" applyAlignment="1">
      <alignment/>
    </xf>
    <xf numFmtId="180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 horizontal="right"/>
    </xf>
    <xf numFmtId="181" fontId="2" fillId="0" borderId="0" xfId="15" applyNumberFormat="1" applyFont="1" applyFill="1" applyAlignment="1">
      <alignment horizontal="center"/>
    </xf>
    <xf numFmtId="180" fontId="2" fillId="0" borderId="3" xfId="19" applyNumberFormat="1" applyFont="1" applyFill="1" applyBorder="1">
      <alignment/>
      <protection/>
    </xf>
    <xf numFmtId="180" fontId="2" fillId="0" borderId="4" xfId="15" applyNumberFormat="1" applyFont="1" applyFill="1" applyBorder="1" applyAlignment="1">
      <alignment/>
    </xf>
    <xf numFmtId="180" fontId="2" fillId="0" borderId="5" xfId="15" applyNumberFormat="1" applyFont="1" applyFill="1" applyBorder="1" applyAlignment="1">
      <alignment/>
    </xf>
    <xf numFmtId="180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80" fontId="2" fillId="0" borderId="6" xfId="15" applyNumberFormat="1" applyFont="1" applyFill="1" applyBorder="1" applyAlignment="1">
      <alignment/>
    </xf>
    <xf numFmtId="180" fontId="2" fillId="0" borderId="7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2" fillId="2" borderId="0" xfId="22" applyFont="1" applyFill="1" applyBorder="1">
      <alignment/>
      <protection/>
    </xf>
    <xf numFmtId="180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80" fontId="1" fillId="0" borderId="0" xfId="15" applyNumberFormat="1" applyFont="1" applyFill="1" applyBorder="1" applyAlignment="1">
      <alignment horizontal="center"/>
    </xf>
    <xf numFmtId="180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80" fontId="2" fillId="0" borderId="1" xfId="19" applyNumberFormat="1" applyFont="1" applyFill="1" applyBorder="1">
      <alignment/>
      <protection/>
    </xf>
    <xf numFmtId="180" fontId="2" fillId="0" borderId="0" xfId="19" applyNumberFormat="1" applyFont="1" applyFill="1" applyBorder="1">
      <alignment/>
      <protection/>
    </xf>
    <xf numFmtId="180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80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80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80" fontId="2" fillId="0" borderId="0" xfId="0" applyNumberFormat="1" applyFont="1" applyAlignment="1">
      <alignment horizontal="center"/>
    </xf>
    <xf numFmtId="180" fontId="2" fillId="0" borderId="0" xfId="19" applyNumberFormat="1" applyFont="1" applyFill="1" applyAlignment="1">
      <alignment horizontal="right"/>
      <protection/>
    </xf>
    <xf numFmtId="180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80" fontId="2" fillId="0" borderId="9" xfId="19" applyNumberFormat="1" applyFont="1" applyFill="1" applyBorder="1" applyAlignment="1">
      <alignment/>
      <protection/>
    </xf>
    <xf numFmtId="180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80" fontId="2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80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center" vertical="top"/>
      <protection/>
    </xf>
    <xf numFmtId="180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80" fontId="2" fillId="0" borderId="1" xfId="19" applyNumberFormat="1" applyFont="1" applyFill="1" applyBorder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15" applyNumberFormat="1" applyFont="1" applyFill="1" applyAlignment="1" quotePrefix="1">
      <alignment/>
    </xf>
    <xf numFmtId="180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81" fontId="2" fillId="0" borderId="2" xfId="19" applyNumberFormat="1" applyFont="1" applyFill="1" applyBorder="1">
      <alignment/>
      <protection/>
    </xf>
    <xf numFmtId="182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80" fontId="8" fillId="0" borderId="0" xfId="19" applyNumberFormat="1" applyFont="1" applyFill="1" applyAlignment="1" quotePrefix="1">
      <alignment horizontal="right" vertical="top"/>
      <protection/>
    </xf>
    <xf numFmtId="180" fontId="2" fillId="0" borderId="0" xfId="19" applyNumberFormat="1" applyFont="1" applyFill="1" applyAlignment="1">
      <alignment horizontal="right" vertical="top"/>
      <protection/>
    </xf>
    <xf numFmtId="181" fontId="2" fillId="0" borderId="2" xfId="19" applyNumberFormat="1" applyFont="1" applyFill="1" applyBorder="1" applyAlignment="1">
      <alignment horizontal="right" vertical="top"/>
      <protection/>
    </xf>
    <xf numFmtId="181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/>
    </xf>
    <xf numFmtId="180" fontId="2" fillId="0" borderId="0" xfId="15" applyNumberFormat="1" applyFont="1" applyFill="1" applyBorder="1" applyAlignment="1">
      <alignment horizontal="center"/>
    </xf>
    <xf numFmtId="180" fontId="2" fillId="0" borderId="0" xfId="15" applyNumberFormat="1" applyFont="1" applyFill="1" applyBorder="1" applyAlignment="1" quotePrefix="1">
      <alignment horizontal="center"/>
    </xf>
    <xf numFmtId="180" fontId="2" fillId="0" borderId="1" xfId="15" applyNumberFormat="1" applyFont="1" applyFill="1" applyBorder="1" applyAlignment="1" quotePrefix="1">
      <alignment horizontal="center"/>
    </xf>
    <xf numFmtId="180" fontId="2" fillId="0" borderId="0" xfId="15" applyNumberFormat="1" applyFont="1" applyFill="1" applyAlignment="1" quotePrefix="1">
      <alignment horizontal="center"/>
    </xf>
    <xf numFmtId="180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80" fontId="2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center"/>
    </xf>
    <xf numFmtId="180" fontId="2" fillId="0" borderId="1" xfId="19" applyNumberFormat="1" applyFont="1" applyFill="1" applyBorder="1" applyAlignment="1">
      <alignment horizontal="right" vertical="top"/>
      <protection/>
    </xf>
    <xf numFmtId="180" fontId="2" fillId="0" borderId="0" xfId="19" applyNumberFormat="1" applyFont="1" applyFill="1" applyBorder="1" applyAlignment="1">
      <alignment horizontal="right"/>
      <protection/>
    </xf>
    <xf numFmtId="180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80" fontId="2" fillId="0" borderId="2" xfId="19" applyNumberFormat="1" applyFont="1" applyFill="1" applyBorder="1" applyAlignment="1">
      <alignment horizontal="righ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80" fontId="1" fillId="0" borderId="16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180" fontId="1" fillId="0" borderId="10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80" fontId="1" fillId="0" borderId="17" xfId="15" applyNumberFormat="1" applyFont="1" applyFill="1" applyBorder="1" applyAlignment="1">
      <alignment horizontal="right"/>
    </xf>
    <xf numFmtId="180" fontId="1" fillId="0" borderId="5" xfId="15" applyNumberFormat="1" applyFont="1" applyFill="1" applyBorder="1" applyAlignment="1">
      <alignment horizontal="right"/>
    </xf>
    <xf numFmtId="180" fontId="1" fillId="0" borderId="0" xfId="15" applyNumberFormat="1" applyFont="1" applyFill="1" applyBorder="1" applyAlignment="1">
      <alignment horizontal="right"/>
    </xf>
    <xf numFmtId="180" fontId="1" fillId="0" borderId="18" xfId="15" applyNumberFormat="1" applyFont="1" applyFill="1" applyBorder="1" applyAlignment="1">
      <alignment horizontal="right"/>
    </xf>
    <xf numFmtId="180" fontId="1" fillId="0" borderId="6" xfId="15" applyNumberFormat="1" applyFont="1" applyFill="1" applyBorder="1" applyAlignment="1">
      <alignment horizontal="right"/>
    </xf>
    <xf numFmtId="180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43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80" fontId="2" fillId="0" borderId="0" xfId="22" applyNumberFormat="1" applyFont="1" applyFill="1" applyBorder="1">
      <alignment/>
      <protection/>
    </xf>
    <xf numFmtId="180" fontId="2" fillId="0" borderId="7" xfId="22" applyNumberFormat="1" applyFont="1" applyFill="1" applyBorder="1">
      <alignment/>
      <protection/>
    </xf>
    <xf numFmtId="180" fontId="4" fillId="0" borderId="0" xfId="15" applyNumberFormat="1" applyFont="1" applyFill="1" applyBorder="1" applyAlignment="1">
      <alignment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180" fontId="12" fillId="0" borderId="0" xfId="0" applyNumberFormat="1" applyFont="1" applyBorder="1" applyAlignment="1">
      <alignment/>
    </xf>
    <xf numFmtId="38" fontId="2" fillId="0" borderId="7" xfId="19" applyNumberFormat="1" applyFont="1" applyFill="1" applyBorder="1">
      <alignment/>
      <protection/>
    </xf>
    <xf numFmtId="9" fontId="2" fillId="0" borderId="0" xfId="15" applyNumberFormat="1" applyFont="1" applyFill="1" applyAlignment="1">
      <alignment/>
    </xf>
    <xf numFmtId="37" fontId="1" fillId="0" borderId="0" xfId="19" applyNumberFormat="1" applyFont="1" applyFill="1">
      <alignment/>
      <protection/>
    </xf>
    <xf numFmtId="180" fontId="2" fillId="0" borderId="9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184" fontId="2" fillId="0" borderId="0" xfId="15" applyNumberFormat="1" applyFont="1" applyFill="1" applyAlignment="1">
      <alignment/>
    </xf>
    <xf numFmtId="0" fontId="2" fillId="0" borderId="3" xfId="22" applyFont="1" applyFill="1" applyBorder="1" applyAlignment="1">
      <alignment horizontal="center"/>
      <protection/>
    </xf>
    <xf numFmtId="180" fontId="2" fillId="0" borderId="1" xfId="22" applyNumberFormat="1" applyFont="1" applyFill="1" applyBorder="1">
      <alignment/>
      <protection/>
    </xf>
    <xf numFmtId="180" fontId="2" fillId="0" borderId="0" xfId="19" applyNumberFormat="1" applyFont="1" applyFill="1" applyAlignment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/>
      <protection/>
    </xf>
    <xf numFmtId="38" fontId="5" fillId="2" borderId="0" xfId="19" applyFont="1" applyFill="1" applyAlignment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1" fillId="2" borderId="0" xfId="22" applyFont="1" applyFill="1" applyAlignment="1">
      <alignment horizontal="left"/>
      <protection/>
    </xf>
    <xf numFmtId="0" fontId="2" fillId="2" borderId="3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43" fontId="2" fillId="0" borderId="0" xfId="22" applyNumberFormat="1" applyFont="1" applyFill="1" applyBorder="1">
      <alignment/>
      <protection/>
    </xf>
    <xf numFmtId="0" fontId="1" fillId="0" borderId="7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1" fillId="0" borderId="0" xfId="0" applyNumberFormat="1" applyFont="1" applyAlignment="1">
      <alignment/>
    </xf>
    <xf numFmtId="180" fontId="2" fillId="2" borderId="0" xfId="15" applyNumberFormat="1" applyFont="1" applyFill="1" applyBorder="1" applyAlignment="1">
      <alignment/>
    </xf>
    <xf numFmtId="180" fontId="2" fillId="2" borderId="0" xfId="15" applyNumberFormat="1" applyFont="1" applyFill="1" applyAlignment="1">
      <alignment/>
    </xf>
    <xf numFmtId="43" fontId="2" fillId="0" borderId="1" xfId="22" applyNumberFormat="1" applyFont="1" applyFill="1" applyBorder="1">
      <alignment/>
      <protection/>
    </xf>
    <xf numFmtId="180" fontId="1" fillId="0" borderId="0" xfId="22" applyNumberFormat="1" applyFont="1" applyFill="1">
      <alignment/>
      <protection/>
    </xf>
    <xf numFmtId="41" fontId="2" fillId="0" borderId="0" xfId="19" applyNumberFormat="1" applyFont="1" applyFill="1">
      <alignment/>
      <protection/>
    </xf>
    <xf numFmtId="15" fontId="2" fillId="0" borderId="0" xfId="19" applyNumberFormat="1" applyFont="1" applyFill="1" applyBorder="1">
      <alignment/>
      <protection/>
    </xf>
    <xf numFmtId="0" fontId="9" fillId="0" borderId="0" xfId="19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Fill="1" applyBorder="1" applyAlignment="1">
      <alignment/>
    </xf>
    <xf numFmtId="180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rleylim\Local%20Settings\Temporary%20Internet%20Files\OLKED\OIB%20Consol%20-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rleylim\Local%20Settings\Temporary%20Internet%20Files\OLKED\Audt%202009\Consol%20OIB%202009%20Jun\First%20Quarter%20Reports%2030.9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rleylim\Local%20Settings\Temporary%20Internet%20Files\OLKED\OIB%20Consol%20-%20Sep2009-LKPH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IB%20Consol%20-%20March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RPT"/>
      <sheetName val="Co CF working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F-AR"/>
      <sheetName val="XXAddn Info"/>
      <sheetName val="Disposal BS2008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3">
        <row r="40">
          <cell r="J40">
            <v>4042</v>
          </cell>
          <cell r="L40">
            <v>-12005</v>
          </cell>
        </row>
        <row r="42">
          <cell r="J42">
            <v>-1784</v>
          </cell>
          <cell r="L42">
            <v>-2198</v>
          </cell>
        </row>
      </sheetData>
      <sheetData sheetId="4">
        <row r="41">
          <cell r="J41">
            <v>33278</v>
          </cell>
        </row>
      </sheetData>
      <sheetData sheetId="12">
        <row r="186">
          <cell r="P186">
            <v>0</v>
          </cell>
        </row>
      </sheetData>
      <sheetData sheetId="19">
        <row r="125">
          <cell r="R125">
            <v>-31.898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ustomise"/>
      <sheetName val="Index "/>
      <sheetName val="Highlight"/>
      <sheetName val="pl"/>
      <sheetName val="bs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0">
        <row r="2">
          <cell r="A2" t="str">
            <v>(Company no. 63026-U)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H32" sqref="H32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19" t="s">
        <v>64</v>
      </c>
    </row>
    <row r="2" ht="12.75">
      <c r="A2" s="3" t="s">
        <v>0</v>
      </c>
    </row>
    <row r="3" ht="12.75">
      <c r="A3" s="4"/>
    </row>
    <row r="4" ht="14.25">
      <c r="A4" s="120" t="s">
        <v>1</v>
      </c>
    </row>
    <row r="5" ht="13.5" customHeight="1">
      <c r="A5" s="121" t="s">
        <v>285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5" t="s">
        <v>3</v>
      </c>
      <c r="G8" s="35"/>
      <c r="H8" s="35"/>
      <c r="J8" s="200" t="s">
        <v>4</v>
      </c>
      <c r="K8" s="200"/>
      <c r="L8" s="200"/>
    </row>
    <row r="9" spans="6:12" ht="12.75">
      <c r="F9" s="8" t="s">
        <v>5</v>
      </c>
      <c r="G9" s="8"/>
      <c r="H9" s="37" t="s">
        <v>6</v>
      </c>
      <c r="I9" s="111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38" t="s">
        <v>7</v>
      </c>
      <c r="I10" s="111"/>
      <c r="J10" s="8" t="s">
        <v>288</v>
      </c>
      <c r="K10" s="7"/>
      <c r="L10" s="8" t="s">
        <v>288</v>
      </c>
    </row>
    <row r="11" spans="6:12" ht="12.75">
      <c r="F11" s="7" t="s">
        <v>286</v>
      </c>
      <c r="G11" s="7"/>
      <c r="H11" s="38" t="s">
        <v>287</v>
      </c>
      <c r="I11" s="111"/>
      <c r="J11" s="7" t="str">
        <f>+F11</f>
        <v>30 Sep 2009</v>
      </c>
      <c r="K11" s="7"/>
      <c r="L11" s="7" t="str">
        <f>+H11</f>
        <v>30 Sep 2008</v>
      </c>
    </row>
    <row r="12" spans="6:12" ht="12.75">
      <c r="F12" s="8" t="s">
        <v>8</v>
      </c>
      <c r="G12" s="8"/>
      <c r="H12" s="38" t="s">
        <v>8</v>
      </c>
      <c r="I12" s="8"/>
      <c r="J12" s="8" t="s">
        <v>8</v>
      </c>
      <c r="K12" s="8"/>
      <c r="L12" s="7" t="s">
        <v>8</v>
      </c>
    </row>
    <row r="13" spans="8:12" ht="12.75">
      <c r="H13" s="57"/>
      <c r="L13" s="57"/>
    </row>
    <row r="14" spans="1:12" ht="12.75">
      <c r="A14" s="14" t="s">
        <v>9</v>
      </c>
      <c r="B14" s="5" t="s">
        <v>10</v>
      </c>
      <c r="E14" s="13"/>
      <c r="F14" s="10">
        <f>J14</f>
        <v>69173</v>
      </c>
      <c r="G14" s="10"/>
      <c r="H14" s="2">
        <f>L14</f>
        <v>99704</v>
      </c>
      <c r="J14" s="112">
        <v>69173</v>
      </c>
      <c r="K14" s="112"/>
      <c r="L14" s="2">
        <v>99704</v>
      </c>
    </row>
    <row r="15" spans="5:7" ht="12.75">
      <c r="E15" s="13"/>
      <c r="F15" s="10"/>
      <c r="G15" s="10"/>
    </row>
    <row r="16" spans="2:12" ht="12.75">
      <c r="B16" s="5" t="s">
        <v>11</v>
      </c>
      <c r="E16" s="13"/>
      <c r="F16" s="10">
        <f>J16</f>
        <v>-68984</v>
      </c>
      <c r="G16" s="10"/>
      <c r="H16" s="2">
        <f>L16</f>
        <v>-93083</v>
      </c>
      <c r="J16" s="113">
        <v>-68984</v>
      </c>
      <c r="K16" s="113"/>
      <c r="L16" s="2">
        <v>-93083</v>
      </c>
    </row>
    <row r="17" spans="5:12" ht="12.75">
      <c r="E17" s="13"/>
      <c r="F17" s="10"/>
      <c r="G17" s="10"/>
      <c r="J17" s="169"/>
      <c r="L17" s="169"/>
    </row>
    <row r="18" spans="2:12" ht="12.75">
      <c r="B18" s="5" t="s">
        <v>12</v>
      </c>
      <c r="E18" s="13"/>
      <c r="F18" s="10">
        <f>J18</f>
        <v>7593</v>
      </c>
      <c r="G18" s="10"/>
      <c r="H18" s="2">
        <f>L18</f>
        <v>1577</v>
      </c>
      <c r="J18" s="113">
        <v>7593</v>
      </c>
      <c r="K18" s="113"/>
      <c r="L18" s="2">
        <v>1577</v>
      </c>
    </row>
    <row r="19" spans="5:11" ht="12.75">
      <c r="E19" s="13"/>
      <c r="F19" s="10"/>
      <c r="G19" s="10"/>
      <c r="J19" s="113"/>
      <c r="K19" s="113"/>
    </row>
    <row r="20" spans="2:12" ht="12.75">
      <c r="B20" s="5" t="s">
        <v>239</v>
      </c>
      <c r="E20" s="13"/>
      <c r="F20" s="10">
        <f>J20</f>
        <v>0</v>
      </c>
      <c r="G20" s="10"/>
      <c r="H20" s="2">
        <f>L20</f>
        <v>-13867</v>
      </c>
      <c r="J20" s="113">
        <v>0</v>
      </c>
      <c r="K20" s="113"/>
      <c r="L20" s="2">
        <v>-13867</v>
      </c>
    </row>
    <row r="21" spans="5:12" ht="12.75">
      <c r="E21" s="13"/>
      <c r="F21" s="9"/>
      <c r="G21" s="113"/>
      <c r="H21" s="9"/>
      <c r="J21" s="114"/>
      <c r="K21" s="113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4" t="s">
        <v>289</v>
      </c>
      <c r="E23" s="13"/>
      <c r="F23" s="10">
        <f>SUM(F14:F20)</f>
        <v>7782</v>
      </c>
      <c r="G23" s="10"/>
      <c r="H23" s="10">
        <f>SUM(H14:H20)</f>
        <v>-5669</v>
      </c>
      <c r="I23" s="10"/>
      <c r="J23" s="10">
        <f>SUM(J14:J20)</f>
        <v>7782</v>
      </c>
      <c r="K23" s="10"/>
      <c r="L23" s="10">
        <f>SUM(L14:L20)</f>
        <v>-5669</v>
      </c>
    </row>
    <row r="24" spans="5:11" ht="12.75">
      <c r="E24" s="13"/>
      <c r="F24" s="10"/>
      <c r="G24" s="113"/>
      <c r="J24" s="113"/>
      <c r="K24" s="113"/>
    </row>
    <row r="25" spans="2:12" ht="12.75">
      <c r="B25" s="5" t="s">
        <v>13</v>
      </c>
      <c r="E25" s="13"/>
      <c r="F25" s="10">
        <f>J25</f>
        <v>-4921</v>
      </c>
      <c r="G25" s="39"/>
      <c r="H25" s="2">
        <f>L25</f>
        <v>-6453</v>
      </c>
      <c r="I25" s="10"/>
      <c r="J25" s="113">
        <v>-4921</v>
      </c>
      <c r="K25" s="39"/>
      <c r="L25" s="10">
        <v>-6453</v>
      </c>
    </row>
    <row r="26" spans="5:12" ht="12.75">
      <c r="E26" s="13"/>
      <c r="F26" s="9"/>
      <c r="G26" s="39"/>
      <c r="H26" s="9"/>
      <c r="I26" s="10"/>
      <c r="J26" s="9"/>
      <c r="K26" s="39"/>
      <c r="L26" s="9"/>
    </row>
    <row r="27" spans="5:12" ht="14.25" customHeight="1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46" t="s">
        <v>261</v>
      </c>
      <c r="E28" s="13"/>
      <c r="F28" s="112">
        <f>SUM(F23:F25)</f>
        <v>2861</v>
      </c>
      <c r="G28" s="112"/>
      <c r="H28" s="112">
        <f>SUM(H23:H25)</f>
        <v>-12122</v>
      </c>
      <c r="I28" s="112"/>
      <c r="J28" s="112">
        <f>SUM(J23:J25)</f>
        <v>2861</v>
      </c>
      <c r="K28" s="112"/>
      <c r="L28" s="112">
        <f>SUM(L23:L25)</f>
        <v>-12122</v>
      </c>
    </row>
    <row r="29" spans="5:12" ht="12.75">
      <c r="E29" s="13"/>
      <c r="F29" s="10"/>
      <c r="G29" s="39"/>
      <c r="H29" s="10"/>
      <c r="I29" s="10"/>
      <c r="J29" s="112"/>
      <c r="K29" s="39"/>
      <c r="L29" s="10"/>
    </row>
    <row r="30" spans="2:12" ht="12.75">
      <c r="B30" s="5" t="s">
        <v>14</v>
      </c>
      <c r="E30" s="13"/>
      <c r="F30" s="10">
        <f>J30</f>
        <v>-603</v>
      </c>
      <c r="G30" s="5"/>
      <c r="H30" s="2">
        <f>L30</f>
        <v>-2081</v>
      </c>
      <c r="J30" s="115">
        <v>-603</v>
      </c>
      <c r="K30" s="5"/>
      <c r="L30" s="2">
        <v>-2081</v>
      </c>
    </row>
    <row r="31" spans="5:12" ht="12.75">
      <c r="E31" s="13"/>
      <c r="F31" s="9"/>
      <c r="G31" s="5"/>
      <c r="H31" s="9"/>
      <c r="J31" s="9"/>
      <c r="K31" s="5"/>
      <c r="L31" s="9"/>
    </row>
    <row r="32" spans="2:12" ht="12.75">
      <c r="B32" s="170"/>
      <c r="C32" s="170"/>
      <c r="E32" s="13"/>
      <c r="F32" s="10"/>
      <c r="G32" s="5"/>
      <c r="H32" s="10"/>
      <c r="J32" s="10"/>
      <c r="K32" s="5"/>
      <c r="L32" s="10"/>
    </row>
    <row r="33" spans="2:12" ht="12.75">
      <c r="B33" s="170" t="s">
        <v>262</v>
      </c>
      <c r="C33" s="170"/>
      <c r="E33" s="13"/>
      <c r="F33" s="10">
        <f>+F28+F30</f>
        <v>2258</v>
      </c>
      <c r="G33" s="10"/>
      <c r="H33" s="10">
        <f>+H28+H30</f>
        <v>-14203</v>
      </c>
      <c r="I33" s="10"/>
      <c r="J33" s="10">
        <f>+J28+J30</f>
        <v>2258</v>
      </c>
      <c r="K33" s="10"/>
      <c r="L33" s="10">
        <f>+L28+L30</f>
        <v>-14203</v>
      </c>
    </row>
    <row r="34" spans="2:12" ht="13.5" thickBot="1">
      <c r="B34" s="170"/>
      <c r="C34" s="170"/>
      <c r="E34" s="13"/>
      <c r="F34" s="171"/>
      <c r="G34" s="5"/>
      <c r="H34" s="171"/>
      <c r="J34" s="171"/>
      <c r="K34" s="5"/>
      <c r="L34" s="171"/>
    </row>
    <row r="35" spans="5:12" ht="12.75">
      <c r="E35" s="13"/>
      <c r="F35" s="10"/>
      <c r="G35" s="10"/>
      <c r="H35" s="10"/>
      <c r="I35" s="10"/>
      <c r="J35" s="10"/>
      <c r="K35" s="10"/>
      <c r="L35" s="10"/>
    </row>
    <row r="36" spans="5:12" ht="12.75">
      <c r="E36" s="13"/>
      <c r="F36" s="10"/>
      <c r="G36" s="10"/>
      <c r="H36" s="10"/>
      <c r="I36" s="10"/>
      <c r="J36" s="10"/>
      <c r="K36" s="10"/>
      <c r="L36" s="10"/>
    </row>
    <row r="37" spans="2:11" ht="12.75">
      <c r="B37" s="5" t="s">
        <v>15</v>
      </c>
      <c r="E37" s="13"/>
      <c r="F37" s="10"/>
      <c r="G37" s="5"/>
      <c r="J37" s="10"/>
      <c r="K37" s="5"/>
    </row>
    <row r="38" spans="5:11" ht="12.75">
      <c r="E38" s="13"/>
      <c r="F38" s="10"/>
      <c r="G38" s="5"/>
      <c r="J38" s="10"/>
      <c r="K38" s="5"/>
    </row>
    <row r="39" spans="2:12" ht="12.75">
      <c r="B39" s="11" t="s">
        <v>251</v>
      </c>
      <c r="E39" s="13"/>
      <c r="F39" s="10">
        <f>J39</f>
        <v>4042</v>
      </c>
      <c r="G39" s="5"/>
      <c r="H39" s="13">
        <f>L39</f>
        <v>-12005</v>
      </c>
      <c r="I39" s="5"/>
      <c r="J39" s="13">
        <v>4042</v>
      </c>
      <c r="K39" s="5"/>
      <c r="L39" s="13">
        <v>-12005</v>
      </c>
    </row>
    <row r="40" spans="2:12" ht="12.75">
      <c r="B40" s="11"/>
      <c r="E40" s="13"/>
      <c r="F40" s="10"/>
      <c r="G40" s="5"/>
      <c r="H40" s="13"/>
      <c r="I40" s="5"/>
      <c r="J40" s="13"/>
      <c r="K40" s="5"/>
      <c r="L40" s="13"/>
    </row>
    <row r="41" spans="2:12" ht="12.75">
      <c r="B41" s="11" t="s">
        <v>252</v>
      </c>
      <c r="E41" s="13"/>
      <c r="F41" s="10">
        <f>J41</f>
        <v>-1784</v>
      </c>
      <c r="G41" s="5"/>
      <c r="H41" s="13">
        <f>L41</f>
        <v>-2198</v>
      </c>
      <c r="J41" s="115">
        <v>-1784</v>
      </c>
      <c r="K41" s="5"/>
      <c r="L41" s="2">
        <v>-2198</v>
      </c>
    </row>
    <row r="42" spans="5:12" ht="12.75">
      <c r="E42" s="13"/>
      <c r="G42" s="5"/>
      <c r="H42" s="9"/>
      <c r="K42" s="5"/>
      <c r="L42" s="9"/>
    </row>
    <row r="43" spans="5:11" ht="12.75">
      <c r="E43" s="13"/>
      <c r="F43" s="116"/>
      <c r="G43" s="5"/>
      <c r="J43" s="116"/>
      <c r="K43" s="5"/>
    </row>
    <row r="44" spans="5:12" ht="12.75">
      <c r="E44" s="13"/>
      <c r="F44" s="2">
        <f>SUM(F39:F41)</f>
        <v>2258</v>
      </c>
      <c r="H44" s="2">
        <f>SUM(H39:H41)</f>
        <v>-14203</v>
      </c>
      <c r="J44" s="2">
        <f>SUM(J39:J41)</f>
        <v>2258</v>
      </c>
      <c r="L44" s="2">
        <f>SUM(L39:L41)</f>
        <v>-14203</v>
      </c>
    </row>
    <row r="45" spans="6:12" ht="13.5" thickBot="1">
      <c r="F45" s="12"/>
      <c r="G45" s="5"/>
      <c r="H45" s="12"/>
      <c r="J45" s="12"/>
      <c r="K45" s="5"/>
      <c r="L45" s="12"/>
    </row>
    <row r="46" ht="13.5" thickTop="1"/>
    <row r="47" ht="12.75" hidden="1"/>
    <row r="48" spans="1:12" ht="12.75">
      <c r="A48" s="14">
        <v>2</v>
      </c>
      <c r="B48" s="14" t="s">
        <v>17</v>
      </c>
      <c r="G48" s="5"/>
      <c r="H48" s="15"/>
      <c r="L48" s="15"/>
    </row>
    <row r="49" ht="12.75">
      <c r="B49" s="5" t="s">
        <v>263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2:12" ht="12.75">
      <c r="B51" s="172" t="s">
        <v>18</v>
      </c>
      <c r="C51" s="14" t="s">
        <v>19</v>
      </c>
      <c r="F51" s="16">
        <f>Notes!J221</f>
        <v>0.533616379725746</v>
      </c>
      <c r="G51" s="16"/>
      <c r="H51" s="16">
        <f>Notes!K221</f>
        <v>-1.6437009491157832</v>
      </c>
      <c r="I51" s="16"/>
      <c r="J51" s="16">
        <f>Notes!M221</f>
        <v>0.533616379725746</v>
      </c>
      <c r="K51" s="16"/>
      <c r="L51" s="16">
        <f>Notes!O221</f>
        <v>-1.6437009491157832</v>
      </c>
    </row>
    <row r="52" spans="2:12" ht="12.75">
      <c r="B52" s="101"/>
      <c r="F52" s="16"/>
      <c r="G52" s="16"/>
      <c r="H52" s="16"/>
      <c r="I52" s="16"/>
      <c r="J52" s="16"/>
      <c r="K52" s="16"/>
      <c r="L52" s="16"/>
    </row>
    <row r="53" spans="2:12" ht="12.75">
      <c r="B53" s="172" t="s">
        <v>20</v>
      </c>
      <c r="C53" s="14" t="s">
        <v>21</v>
      </c>
      <c r="F53" s="17">
        <f>Notes!J248</f>
        <v>0.4017299254669787</v>
      </c>
      <c r="G53" s="17"/>
      <c r="H53" s="17">
        <f>Notes!K248</f>
        <v>-0.8547652219753737</v>
      </c>
      <c r="I53" s="17"/>
      <c r="J53" s="17">
        <f>Notes!M248</f>
        <v>0.4017299254669787</v>
      </c>
      <c r="K53" s="17"/>
      <c r="L53" s="17">
        <f>Notes!O248</f>
        <v>-0.8547652219753737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63" ht="12.75">
      <c r="B63" s="5" t="s">
        <v>264</v>
      </c>
    </row>
    <row r="64" ht="12.75">
      <c r="B64" s="5" t="s">
        <v>290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selection activeCell="F64" sqref="F64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4" t="str">
        <f>PL!A1</f>
        <v>OLYMPIA INDUSTRIES BERHAD</v>
      </c>
    </row>
    <row r="2" ht="12.75">
      <c r="A2" s="118" t="str">
        <f>PL!A2</f>
        <v>(Company no. 63026-U)</v>
      </c>
    </row>
    <row r="3" ht="12.75">
      <c r="A3" s="4"/>
    </row>
    <row r="4" ht="14.25">
      <c r="A4" s="120" t="s">
        <v>22</v>
      </c>
    </row>
    <row r="5" ht="14.25">
      <c r="A5" s="121" t="s">
        <v>291</v>
      </c>
    </row>
    <row r="6" spans="1:6" ht="12.75">
      <c r="A6" s="117"/>
      <c r="D6" s="8" t="s">
        <v>23</v>
      </c>
      <c r="F6" s="8" t="s">
        <v>24</v>
      </c>
    </row>
    <row r="7" spans="4:9" ht="12.75">
      <c r="D7" s="7" t="s">
        <v>25</v>
      </c>
      <c r="E7" s="7"/>
      <c r="F7" s="8" t="s">
        <v>26</v>
      </c>
      <c r="G7" s="8"/>
      <c r="H7" s="8"/>
      <c r="I7" s="8"/>
    </row>
    <row r="8" spans="4:9" ht="12.75">
      <c r="D8" s="8" t="s">
        <v>27</v>
      </c>
      <c r="E8" s="8"/>
      <c r="F8" s="8" t="s">
        <v>28</v>
      </c>
      <c r="G8" s="8"/>
      <c r="H8" s="8"/>
      <c r="I8" s="8"/>
    </row>
    <row r="9" spans="4:10" ht="12.75">
      <c r="D9" s="7" t="s">
        <v>286</v>
      </c>
      <c r="E9" s="8"/>
      <c r="F9" s="7" t="s">
        <v>363</v>
      </c>
      <c r="G9" s="7"/>
      <c r="H9" s="7"/>
      <c r="I9" s="7"/>
      <c r="J9" s="36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36"/>
    </row>
    <row r="11" spans="1:6" ht="12.75">
      <c r="A11" s="4" t="s">
        <v>29</v>
      </c>
      <c r="F11" s="8"/>
    </row>
    <row r="12" ht="12.75">
      <c r="A12" s="4" t="s">
        <v>30</v>
      </c>
    </row>
    <row r="13" spans="1:10" ht="12.75">
      <c r="A13" s="5" t="s">
        <v>31</v>
      </c>
      <c r="D13" s="2">
        <v>22403</v>
      </c>
      <c r="F13" s="2">
        <v>17775</v>
      </c>
      <c r="J13" s="13"/>
    </row>
    <row r="14" spans="1:10" ht="12.75">
      <c r="A14" s="5" t="s">
        <v>227</v>
      </c>
      <c r="D14" s="2">
        <v>3857</v>
      </c>
      <c r="F14" s="2">
        <v>3868</v>
      </c>
      <c r="J14" s="13"/>
    </row>
    <row r="15" spans="1:10" ht="12.75">
      <c r="A15" s="5" t="s">
        <v>32</v>
      </c>
      <c r="D15" s="2">
        <v>204285</v>
      </c>
      <c r="F15" s="2">
        <v>204285</v>
      </c>
      <c r="J15" s="13"/>
    </row>
    <row r="16" spans="1:10" ht="12.75">
      <c r="A16" s="5" t="s">
        <v>33</v>
      </c>
      <c r="D16" s="2">
        <v>280000</v>
      </c>
      <c r="F16" s="2">
        <v>280000</v>
      </c>
      <c r="J16" s="13"/>
    </row>
    <row r="17" spans="1:10" ht="12.75">
      <c r="A17" s="5" t="s">
        <v>34</v>
      </c>
      <c r="D17" s="2">
        <v>287</v>
      </c>
      <c r="F17" s="2">
        <v>287</v>
      </c>
      <c r="J17" s="13"/>
    </row>
    <row r="18" spans="1:10" ht="12.75">
      <c r="A18" s="5" t="s">
        <v>35</v>
      </c>
      <c r="D18" s="2">
        <v>250</v>
      </c>
      <c r="F18" s="2">
        <v>250</v>
      </c>
      <c r="J18" s="13"/>
    </row>
    <row r="19" spans="1:10" ht="12.75">
      <c r="A19" s="5" t="s">
        <v>36</v>
      </c>
      <c r="D19" s="2">
        <v>125000</v>
      </c>
      <c r="F19" s="2">
        <v>125000</v>
      </c>
      <c r="J19" s="13"/>
    </row>
    <row r="20" spans="1:10" ht="12.75">
      <c r="A20" s="5" t="s">
        <v>37</v>
      </c>
      <c r="D20" s="2">
        <v>20461</v>
      </c>
      <c r="F20" s="2">
        <v>20542</v>
      </c>
      <c r="J20" s="13"/>
    </row>
    <row r="21" spans="1:9" ht="12.75">
      <c r="A21" s="14"/>
      <c r="D21" s="19">
        <f>SUM(D13:D20)</f>
        <v>656543</v>
      </c>
      <c r="E21" s="5"/>
      <c r="F21" s="19">
        <f>SUM(F13:F20)</f>
        <v>652007</v>
      </c>
      <c r="G21" s="5"/>
      <c r="H21" s="5"/>
      <c r="I21" s="5"/>
    </row>
    <row r="22" ht="12.75">
      <c r="A22" s="4" t="s">
        <v>38</v>
      </c>
    </row>
    <row r="23" spans="1:10" ht="12.75">
      <c r="A23" s="5" t="s">
        <v>39</v>
      </c>
      <c r="D23" s="20">
        <v>230897</v>
      </c>
      <c r="F23" s="20">
        <v>228494</v>
      </c>
      <c r="J23" s="13"/>
    </row>
    <row r="24" spans="1:10" ht="12.75">
      <c r="A24" s="5" t="s">
        <v>40</v>
      </c>
      <c r="D24" s="21">
        <v>8733</v>
      </c>
      <c r="F24" s="21">
        <v>8702</v>
      </c>
      <c r="J24" s="23"/>
    </row>
    <row r="25" spans="1:10" ht="12.75">
      <c r="A25" s="11" t="s">
        <v>240</v>
      </c>
      <c r="D25" s="22">
        <v>301</v>
      </c>
      <c r="F25" s="22">
        <v>301</v>
      </c>
      <c r="J25" s="13"/>
    </row>
    <row r="26" spans="1:10" ht="12.75">
      <c r="A26" s="5" t="s">
        <v>41</v>
      </c>
      <c r="D26" s="21">
        <v>121984</v>
      </c>
      <c r="F26" s="21">
        <v>122694</v>
      </c>
      <c r="J26" s="13"/>
    </row>
    <row r="27" spans="1:10" ht="12.75">
      <c r="A27" s="5" t="s">
        <v>42</v>
      </c>
      <c r="D27" s="21">
        <v>185243</v>
      </c>
      <c r="F27" s="21">
        <v>184625</v>
      </c>
      <c r="J27" s="13"/>
    </row>
    <row r="28" spans="1:10" ht="13.5" customHeight="1">
      <c r="A28" s="5" t="s">
        <v>43</v>
      </c>
      <c r="D28" s="24">
        <v>19058</v>
      </c>
      <c r="F28" s="24">
        <v>21837</v>
      </c>
      <c r="J28" s="13"/>
    </row>
    <row r="29" spans="4:10" ht="12.75">
      <c r="D29" s="10">
        <f>SUM(D23:D28)</f>
        <v>566216</v>
      </c>
      <c r="E29" s="10"/>
      <c r="F29" s="10">
        <f>SUM(F23:F28)</f>
        <v>566653</v>
      </c>
      <c r="G29" s="10"/>
      <c r="H29" s="10"/>
      <c r="I29" s="10"/>
      <c r="J29" s="13"/>
    </row>
    <row r="30" spans="4:10" ht="6.75" customHeight="1">
      <c r="D30" s="10"/>
      <c r="E30" s="10"/>
      <c r="F30" s="10"/>
      <c r="G30" s="10"/>
      <c r="H30" s="10"/>
      <c r="I30" s="10"/>
      <c r="J30" s="13"/>
    </row>
    <row r="31" spans="1:10" ht="12.75">
      <c r="A31" s="5" t="s">
        <v>265</v>
      </c>
      <c r="D31" s="9">
        <v>0</v>
      </c>
      <c r="E31" s="10"/>
      <c r="F31" s="9">
        <v>11363</v>
      </c>
      <c r="G31" s="10"/>
      <c r="H31" s="10"/>
      <c r="I31" s="10"/>
      <c r="J31" s="13"/>
    </row>
    <row r="32" spans="4:10" ht="5.25" customHeight="1">
      <c r="D32" s="10"/>
      <c r="E32" s="10"/>
      <c r="F32" s="10"/>
      <c r="G32" s="10"/>
      <c r="H32" s="10"/>
      <c r="I32" s="10"/>
      <c r="J32" s="13"/>
    </row>
    <row r="33" spans="4:10" ht="12.75">
      <c r="D33" s="10">
        <f>+D29+D31</f>
        <v>566216</v>
      </c>
      <c r="E33" s="10"/>
      <c r="F33" s="10">
        <f>+F29+F31</f>
        <v>578016</v>
      </c>
      <c r="G33" s="10"/>
      <c r="H33" s="10"/>
      <c r="I33" s="10"/>
      <c r="J33" s="13"/>
    </row>
    <row r="34" spans="4:10" ht="4.5" customHeight="1">
      <c r="D34" s="9"/>
      <c r="E34" s="10"/>
      <c r="F34" s="9"/>
      <c r="G34" s="10"/>
      <c r="H34" s="10"/>
      <c r="I34" s="10"/>
      <c r="J34" s="13"/>
    </row>
    <row r="35" spans="1:10" ht="13.5" thickBot="1">
      <c r="A35" s="4" t="s">
        <v>44</v>
      </c>
      <c r="D35" s="171">
        <f>+D21+D33</f>
        <v>1222759</v>
      </c>
      <c r="E35" s="10"/>
      <c r="F35" s="171">
        <f>+F21+F33</f>
        <v>1230023</v>
      </c>
      <c r="G35" s="10"/>
      <c r="H35" s="10"/>
      <c r="I35" s="10"/>
      <c r="J35" s="13"/>
    </row>
    <row r="36" spans="1:10" ht="12.75">
      <c r="A36" s="4"/>
      <c r="D36" s="10"/>
      <c r="E36" s="10"/>
      <c r="F36" s="10"/>
      <c r="G36" s="10"/>
      <c r="H36" s="10"/>
      <c r="I36" s="10"/>
      <c r="J36" s="13"/>
    </row>
    <row r="37" spans="1:10" ht="12.75">
      <c r="A37" s="4" t="s">
        <v>45</v>
      </c>
      <c r="D37" s="10"/>
      <c r="E37" s="10"/>
      <c r="F37" s="10"/>
      <c r="G37" s="10"/>
      <c r="H37" s="10"/>
      <c r="I37" s="10"/>
      <c r="J37" s="13"/>
    </row>
    <row r="38" spans="1:10" ht="12.75">
      <c r="A38" s="4" t="s">
        <v>46</v>
      </c>
      <c r="D38" s="10"/>
      <c r="E38" s="10"/>
      <c r="F38" s="10"/>
      <c r="G38" s="10"/>
      <c r="H38" s="10"/>
      <c r="I38" s="10"/>
      <c r="J38" s="13"/>
    </row>
    <row r="39" spans="1:10" ht="12.75">
      <c r="A39" s="5" t="s">
        <v>47</v>
      </c>
      <c r="D39" s="2">
        <v>757473</v>
      </c>
      <c r="F39" s="2">
        <v>757147</v>
      </c>
      <c r="J39" s="13"/>
    </row>
    <row r="40" spans="1:10" ht="12.75">
      <c r="A40" s="5" t="s">
        <v>48</v>
      </c>
      <c r="D40" s="5"/>
      <c r="E40" s="5"/>
      <c r="F40" s="5"/>
      <c r="J40" s="13"/>
    </row>
    <row r="41" spans="2:10" ht="12.75">
      <c r="B41" s="5" t="s">
        <v>49</v>
      </c>
      <c r="D41" s="2">
        <v>33607</v>
      </c>
      <c r="F41" s="2">
        <v>33607</v>
      </c>
      <c r="J41" s="13"/>
    </row>
    <row r="42" spans="1:10" ht="12.75">
      <c r="A42" s="5" t="s">
        <v>50</v>
      </c>
      <c r="D42" s="2">
        <v>143519</v>
      </c>
      <c r="F42" s="2">
        <v>143519</v>
      </c>
      <c r="J42" s="13"/>
    </row>
    <row r="43" spans="1:10" ht="12.75">
      <c r="A43" s="5" t="s">
        <v>224</v>
      </c>
      <c r="D43" s="13">
        <v>249991</v>
      </c>
      <c r="E43" s="5"/>
      <c r="F43" s="13">
        <v>250331</v>
      </c>
      <c r="J43" s="13"/>
    </row>
    <row r="44" spans="1:10" ht="12.75">
      <c r="A44" s="5" t="s">
        <v>51</v>
      </c>
      <c r="D44" s="9">
        <v>-478383</v>
      </c>
      <c r="F44" s="9">
        <v>-482731</v>
      </c>
      <c r="J44" s="13"/>
    </row>
    <row r="45" spans="1:10" ht="12.75">
      <c r="A45" s="11"/>
      <c r="B45" s="4"/>
      <c r="D45" s="2">
        <f>SUM(D39:D44)</f>
        <v>706207</v>
      </c>
      <c r="F45" s="2">
        <f>SUM(F39:F44)</f>
        <v>701873</v>
      </c>
      <c r="J45" s="13"/>
    </row>
    <row r="46" spans="1:10" ht="12.75">
      <c r="A46" s="4" t="s">
        <v>252</v>
      </c>
      <c r="D46" s="2">
        <v>9572</v>
      </c>
      <c r="F46" s="2">
        <v>12812</v>
      </c>
      <c r="J46" s="13"/>
    </row>
    <row r="47" spans="1:10" ht="12.75">
      <c r="A47" s="4" t="s">
        <v>52</v>
      </c>
      <c r="D47" s="26">
        <f>+D45+D46</f>
        <v>715779</v>
      </c>
      <c r="F47" s="26">
        <f>+F45+F46</f>
        <v>714685</v>
      </c>
      <c r="G47" s="10"/>
      <c r="H47" s="10"/>
      <c r="I47" s="10"/>
      <c r="J47" s="13"/>
    </row>
    <row r="48" spans="1:10" ht="12.75">
      <c r="A48" s="4"/>
      <c r="D48" s="10"/>
      <c r="E48" s="10"/>
      <c r="F48" s="10"/>
      <c r="G48" s="10"/>
      <c r="H48" s="10"/>
      <c r="I48" s="10"/>
      <c r="J48" s="13"/>
    </row>
    <row r="49" spans="1:10" ht="12.75">
      <c r="A49" s="4" t="s">
        <v>53</v>
      </c>
      <c r="D49" s="10"/>
      <c r="E49" s="10"/>
      <c r="F49" s="10"/>
      <c r="G49" s="10"/>
      <c r="H49" s="10"/>
      <c r="I49" s="10"/>
      <c r="J49" s="13"/>
    </row>
    <row r="50" spans="1:10" ht="12.75">
      <c r="A50" s="5" t="s">
        <v>54</v>
      </c>
      <c r="D50" s="10">
        <v>258722</v>
      </c>
      <c r="E50" s="10"/>
      <c r="F50" s="10">
        <v>237717</v>
      </c>
      <c r="G50" s="10"/>
      <c r="H50" s="10"/>
      <c r="I50" s="10"/>
      <c r="J50" s="13"/>
    </row>
    <row r="51" spans="1:10" ht="12.75">
      <c r="A51" s="11" t="s">
        <v>55</v>
      </c>
      <c r="D51" s="9">
        <v>3322</v>
      </c>
      <c r="E51" s="10"/>
      <c r="F51" s="9">
        <v>3330</v>
      </c>
      <c r="G51" s="10"/>
      <c r="H51" s="10"/>
      <c r="I51" s="10"/>
      <c r="J51" s="13"/>
    </row>
    <row r="52" spans="1:10" ht="12.75">
      <c r="A52" s="4"/>
      <c r="D52" s="10">
        <f>SUM(D50:D51)</f>
        <v>262044</v>
      </c>
      <c r="E52" s="10"/>
      <c r="F52" s="10">
        <f>SUM(F50:F51)</f>
        <v>241047</v>
      </c>
      <c r="G52" s="10"/>
      <c r="H52" s="10"/>
      <c r="I52" s="10"/>
      <c r="J52" s="13"/>
    </row>
    <row r="53" spans="1:10" ht="12.75">
      <c r="A53" s="4" t="s">
        <v>56</v>
      </c>
      <c r="J53" s="13"/>
    </row>
    <row r="54" spans="1:10" ht="12.75">
      <c r="A54" s="11" t="s">
        <v>293</v>
      </c>
      <c r="D54" s="27">
        <v>10912</v>
      </c>
      <c r="F54" s="27">
        <v>10987</v>
      </c>
      <c r="J54" s="13"/>
    </row>
    <row r="55" spans="1:10" ht="12.75">
      <c r="A55" s="5" t="s">
        <v>57</v>
      </c>
      <c r="D55" s="21">
        <v>190661</v>
      </c>
      <c r="F55" s="21">
        <v>199619</v>
      </c>
      <c r="J55" s="13"/>
    </row>
    <row r="56" spans="1:10" ht="12.75">
      <c r="A56" s="5" t="s">
        <v>58</v>
      </c>
      <c r="D56" s="21">
        <v>29432</v>
      </c>
      <c r="F56" s="21">
        <v>48829</v>
      </c>
      <c r="J56" s="13"/>
    </row>
    <row r="57" spans="1:10" ht="12.75">
      <c r="A57" s="5" t="s">
        <v>59</v>
      </c>
      <c r="D57" s="24">
        <v>13931</v>
      </c>
      <c r="F57" s="24">
        <v>14222</v>
      </c>
      <c r="J57" s="13"/>
    </row>
    <row r="58" spans="4:10" ht="12.75">
      <c r="D58" s="10">
        <f>SUM(D54:D57)</f>
        <v>244936</v>
      </c>
      <c r="E58" s="10"/>
      <c r="F58" s="10">
        <f>SUM(F54:F57)</f>
        <v>273657</v>
      </c>
      <c r="G58" s="10"/>
      <c r="H58" s="10"/>
      <c r="I58" s="10"/>
      <c r="J58" s="13"/>
    </row>
    <row r="59" spans="4:10" ht="7.5" customHeight="1">
      <c r="D59" s="10"/>
      <c r="E59" s="10"/>
      <c r="F59" s="10"/>
      <c r="G59" s="10"/>
      <c r="H59" s="10"/>
      <c r="I59" s="10"/>
      <c r="J59" s="13"/>
    </row>
    <row r="60" spans="1:10" ht="12.75">
      <c r="A60" s="5" t="s">
        <v>282</v>
      </c>
      <c r="D60" s="10">
        <v>0</v>
      </c>
      <c r="E60" s="10"/>
      <c r="F60" s="10">
        <v>634</v>
      </c>
      <c r="G60" s="10"/>
      <c r="H60" s="10"/>
      <c r="I60" s="10"/>
      <c r="J60" s="13"/>
    </row>
    <row r="61" spans="4:10" ht="7.5" customHeight="1">
      <c r="D61" s="9"/>
      <c r="E61" s="10"/>
      <c r="F61" s="9"/>
      <c r="J61" s="13"/>
    </row>
    <row r="62" spans="4:10" ht="12.75">
      <c r="D62" s="10">
        <f>+D58+D60</f>
        <v>244936</v>
      </c>
      <c r="E62" s="10"/>
      <c r="F62" s="10">
        <f>+F58+F60</f>
        <v>274291</v>
      </c>
      <c r="G62" s="10">
        <f>+G58+G60</f>
        <v>0</v>
      </c>
      <c r="J62" s="13"/>
    </row>
    <row r="63" spans="4:10" ht="9.75" customHeight="1">
      <c r="D63" s="10"/>
      <c r="E63" s="10"/>
      <c r="F63" s="10"/>
      <c r="J63" s="13"/>
    </row>
    <row r="64" spans="1:10" ht="12.75">
      <c r="A64" s="4" t="s">
        <v>60</v>
      </c>
      <c r="D64" s="10">
        <f>+D52+D62</f>
        <v>506980</v>
      </c>
      <c r="E64" s="10"/>
      <c r="F64" s="10">
        <f>+F52+F62</f>
        <v>515338</v>
      </c>
      <c r="J64" s="13"/>
    </row>
    <row r="65" spans="1:10" ht="10.5" customHeight="1">
      <c r="A65" s="4"/>
      <c r="D65" s="10"/>
      <c r="E65" s="10"/>
      <c r="F65" s="10"/>
      <c r="J65" s="13"/>
    </row>
    <row r="66" spans="1:10" ht="13.5" thickBot="1">
      <c r="A66" s="4" t="s">
        <v>61</v>
      </c>
      <c r="D66" s="25">
        <f>+D47+D64</f>
        <v>1222759</v>
      </c>
      <c r="E66" s="10"/>
      <c r="F66" s="25">
        <f>+F47+F64</f>
        <v>1230023</v>
      </c>
      <c r="J66" s="13"/>
    </row>
    <row r="67" spans="1:10" ht="12.75">
      <c r="A67" s="4" t="s">
        <v>62</v>
      </c>
      <c r="B67" s="4"/>
      <c r="C67" s="4"/>
      <c r="G67" s="10"/>
      <c r="H67" s="10"/>
      <c r="I67" s="10"/>
      <c r="J67" s="13"/>
    </row>
    <row r="68" spans="1:10" ht="13.5" customHeight="1">
      <c r="A68" s="4"/>
      <c r="B68" s="4"/>
      <c r="C68" s="4" t="s">
        <v>63</v>
      </c>
      <c r="D68" s="28">
        <f>+D45/D39</f>
        <v>0.9323196998440868</v>
      </c>
      <c r="E68" s="29"/>
      <c r="F68" s="28">
        <f>+F45/F39</f>
        <v>0.9269970032239446</v>
      </c>
      <c r="J68" s="13"/>
    </row>
    <row r="69" ht="13.5" customHeight="1">
      <c r="J69" s="13"/>
    </row>
    <row r="70" spans="1:2" ht="12.75">
      <c r="A70" s="5" t="s">
        <v>214</v>
      </c>
      <c r="B70" s="14"/>
    </row>
    <row r="71" ht="12.75">
      <c r="A71" s="5" t="s">
        <v>292</v>
      </c>
    </row>
    <row r="72" ht="12.75">
      <c r="B72" s="4"/>
    </row>
    <row r="73" ht="12.75">
      <c r="B73" s="4"/>
    </row>
    <row r="104" ht="3" customHeight="1"/>
    <row r="105" ht="3" customHeight="1"/>
  </sheetData>
  <printOptions/>
  <pageMargins left="0.75" right="0.75" top="0.5" bottom="0.23" header="0.5" footer="0.41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selection activeCell="H60" sqref="H60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1.00390625" style="30" customWidth="1"/>
    <col min="10" max="11" width="9.28125" style="30" customWidth="1"/>
    <col min="12" max="12" width="10.7109375" style="30" customWidth="1"/>
    <col min="13" max="16384" width="9.140625" style="30" customWidth="1"/>
  </cols>
  <sheetData>
    <row r="1" ht="14.25">
      <c r="A1" s="181" t="s">
        <v>64</v>
      </c>
    </row>
    <row r="2" ht="12.75">
      <c r="A2" s="182" t="str">
        <f>+'[4]Cashflow'!A2</f>
        <v>(Company no. 63026-U)</v>
      </c>
    </row>
    <row r="3" ht="12.75">
      <c r="A3" s="183"/>
    </row>
    <row r="4" ht="14.25">
      <c r="A4" s="184" t="s">
        <v>65</v>
      </c>
    </row>
    <row r="5" ht="12.75">
      <c r="A5" s="185" t="s">
        <v>304</v>
      </c>
    </row>
    <row r="6" ht="12.75">
      <c r="A6" s="30" t="s">
        <v>2</v>
      </c>
    </row>
    <row r="8" spans="3:12" ht="12.75">
      <c r="C8" s="131" t="s">
        <v>220</v>
      </c>
      <c r="D8" s="132"/>
      <c r="E8" s="132"/>
      <c r="F8" s="132"/>
      <c r="G8" s="132"/>
      <c r="H8" s="132"/>
      <c r="I8" s="132"/>
      <c r="J8" s="133"/>
      <c r="K8" s="134" t="s">
        <v>66</v>
      </c>
      <c r="L8" s="135" t="s">
        <v>67</v>
      </c>
    </row>
    <row r="9" spans="3:12" ht="12.75">
      <c r="C9" s="134" t="s">
        <v>68</v>
      </c>
      <c r="D9" s="134"/>
      <c r="E9" s="186"/>
      <c r="F9" s="136" t="s">
        <v>228</v>
      </c>
      <c r="G9" s="137"/>
      <c r="H9" s="134" t="s">
        <v>69</v>
      </c>
      <c r="I9" s="134" t="s">
        <v>70</v>
      </c>
      <c r="J9" s="135" t="s">
        <v>71</v>
      </c>
      <c r="K9" s="138" t="s">
        <v>254</v>
      </c>
      <c r="L9" s="139" t="s">
        <v>72</v>
      </c>
    </row>
    <row r="10" spans="3:12" ht="12.75">
      <c r="C10" s="138" t="s">
        <v>73</v>
      </c>
      <c r="D10" s="138" t="s">
        <v>74</v>
      </c>
      <c r="E10" s="140" t="s">
        <v>206</v>
      </c>
      <c r="F10" s="134" t="s">
        <v>207</v>
      </c>
      <c r="G10" s="134" t="s">
        <v>229</v>
      </c>
      <c r="H10" s="138" t="s">
        <v>75</v>
      </c>
      <c r="I10" s="138" t="s">
        <v>76</v>
      </c>
      <c r="J10" s="141"/>
      <c r="K10" s="138"/>
      <c r="L10" s="139"/>
    </row>
    <row r="11" spans="3:12" ht="12.75">
      <c r="C11" s="142" t="s">
        <v>8</v>
      </c>
      <c r="D11" s="142" t="s">
        <v>8</v>
      </c>
      <c r="E11" s="143" t="s">
        <v>8</v>
      </c>
      <c r="F11" s="142" t="s">
        <v>8</v>
      </c>
      <c r="G11" s="142" t="s">
        <v>8</v>
      </c>
      <c r="H11" s="142" t="s">
        <v>8</v>
      </c>
      <c r="I11" s="142" t="s">
        <v>8</v>
      </c>
      <c r="J11" s="144" t="s">
        <v>8</v>
      </c>
      <c r="K11" s="142" t="s">
        <v>8</v>
      </c>
      <c r="L11" s="144" t="s">
        <v>8</v>
      </c>
    </row>
    <row r="12" spans="1:12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31"/>
      <c r="L12" s="31"/>
    </row>
    <row r="13" spans="1:2" ht="12.75">
      <c r="A13" s="146"/>
      <c r="B13" s="145"/>
    </row>
    <row r="14" spans="1:12" ht="12.75">
      <c r="A14" s="160" t="s">
        <v>307</v>
      </c>
      <c r="B14" s="161"/>
      <c r="C14" s="10">
        <v>757147</v>
      </c>
      <c r="D14" s="10">
        <f>G31</f>
        <v>10289</v>
      </c>
      <c r="E14" s="10">
        <v>250331</v>
      </c>
      <c r="F14" s="10">
        <v>143519</v>
      </c>
      <c r="G14" s="10">
        <v>33607</v>
      </c>
      <c r="H14" s="10">
        <f>H59</f>
        <v>-233884</v>
      </c>
      <c r="I14" s="10">
        <v>-259136</v>
      </c>
      <c r="J14" s="10">
        <f>SUM(C14:I14)</f>
        <v>701873</v>
      </c>
      <c r="K14" s="10">
        <v>12812</v>
      </c>
      <c r="L14" s="10">
        <f>SUM(J14:K14)</f>
        <v>714685</v>
      </c>
    </row>
    <row r="15" spans="1:12" ht="12.75">
      <c r="A15" s="161" t="s">
        <v>230</v>
      </c>
      <c r="B15" s="161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61" t="s">
        <v>308</v>
      </c>
      <c r="B16" s="161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61" t="s">
        <v>309</v>
      </c>
      <c r="B17" s="161"/>
      <c r="C17" s="10">
        <v>0</v>
      </c>
      <c r="D17" s="10">
        <f>G32</f>
        <v>268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99">
        <f>SUM(C17:I17)</f>
        <v>268</v>
      </c>
      <c r="K17" s="10">
        <v>0</v>
      </c>
      <c r="L17" s="199">
        <f>SUM(J17:K17)</f>
        <v>268</v>
      </c>
    </row>
    <row r="18" spans="1:12" ht="12.75">
      <c r="A18" s="187" t="s">
        <v>310</v>
      </c>
      <c r="B18" s="187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'[3]pl'!J40</f>
        <v>4042</v>
      </c>
      <c r="J18" s="9">
        <f>SUM(C18:I18)</f>
        <v>4042</v>
      </c>
      <c r="K18" s="9">
        <f>'[3]pl'!J42</f>
        <v>-1784</v>
      </c>
      <c r="L18" s="9">
        <f>SUM(J18:K18)</f>
        <v>2258</v>
      </c>
    </row>
    <row r="19" spans="1:12" ht="12.75">
      <c r="A19" s="161" t="s">
        <v>311</v>
      </c>
      <c r="B19" s="16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61" t="s">
        <v>362</v>
      </c>
      <c r="B20" s="161"/>
      <c r="C20" s="10">
        <f>SUM(C17:C18)</f>
        <v>0</v>
      </c>
      <c r="D20" s="10">
        <f>SUM(D17:D18)</f>
        <v>268</v>
      </c>
      <c r="E20" s="10">
        <f aca="true" t="shared" si="0" ref="E20:L20">SUM(E17:E18)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4042</v>
      </c>
      <c r="J20" s="10">
        <f t="shared" si="0"/>
        <v>4310</v>
      </c>
      <c r="K20" s="10">
        <f t="shared" si="0"/>
        <v>-1784</v>
      </c>
      <c r="L20" s="10">
        <f t="shared" si="0"/>
        <v>2526</v>
      </c>
    </row>
    <row r="21" spans="1:12" ht="12.75">
      <c r="A21" s="161" t="s">
        <v>272</v>
      </c>
      <c r="B21" s="161"/>
      <c r="C21" s="10">
        <v>326</v>
      </c>
      <c r="D21" s="10">
        <f>G33</f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SUM(C21:I21)</f>
        <v>332</v>
      </c>
      <c r="K21" s="10">
        <v>0</v>
      </c>
      <c r="L21" s="10">
        <f>SUM(J21:K21)</f>
        <v>332</v>
      </c>
    </row>
    <row r="22" spans="1:12" ht="12.75">
      <c r="A22" s="161" t="s">
        <v>273</v>
      </c>
      <c r="B22" s="161"/>
      <c r="C22" s="10">
        <v>0</v>
      </c>
      <c r="D22" s="10">
        <v>0</v>
      </c>
      <c r="E22" s="10">
        <v>-340</v>
      </c>
      <c r="F22" s="10">
        <v>0</v>
      </c>
      <c r="G22" s="10">
        <v>0</v>
      </c>
      <c r="H22" s="10">
        <v>0</v>
      </c>
      <c r="I22" s="10">
        <f>-'[3]Consol BS'!R125</f>
        <v>31.898</v>
      </c>
      <c r="J22" s="10">
        <f>SUM(C22:I22)</f>
        <v>-308.102</v>
      </c>
      <c r="K22" s="188">
        <v>0</v>
      </c>
      <c r="L22" s="10">
        <f>SUM(J22:K22)</f>
        <v>-308.102</v>
      </c>
    </row>
    <row r="23" spans="1:12" ht="12.75">
      <c r="A23" s="31" t="s">
        <v>312</v>
      </c>
      <c r="B23" s="161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SUM(C23:I23)</f>
        <v>0</v>
      </c>
      <c r="K23" s="10">
        <v>-1456</v>
      </c>
      <c r="L23" s="10">
        <f>SUM(J23:K23)</f>
        <v>-1456</v>
      </c>
    </row>
    <row r="24" spans="1:12" ht="13.5" thickBot="1">
      <c r="A24" s="189" t="s">
        <v>313</v>
      </c>
      <c r="B24" s="190"/>
      <c r="C24" s="25">
        <f aca="true" t="shared" si="1" ref="C24:L24">SUM(C20:C23)+C14</f>
        <v>757473</v>
      </c>
      <c r="D24" s="25">
        <f t="shared" si="1"/>
        <v>10563</v>
      </c>
      <c r="E24" s="25">
        <f t="shared" si="1"/>
        <v>249991</v>
      </c>
      <c r="F24" s="25">
        <f t="shared" si="1"/>
        <v>143519</v>
      </c>
      <c r="G24" s="25">
        <f t="shared" si="1"/>
        <v>33607</v>
      </c>
      <c r="H24" s="25">
        <f t="shared" si="1"/>
        <v>-233884</v>
      </c>
      <c r="I24" s="25">
        <f t="shared" si="1"/>
        <v>-255062.102</v>
      </c>
      <c r="J24" s="25">
        <f t="shared" si="1"/>
        <v>706206.898</v>
      </c>
      <c r="K24" s="25">
        <f t="shared" si="1"/>
        <v>9572</v>
      </c>
      <c r="L24" s="25">
        <f t="shared" si="1"/>
        <v>715778.898</v>
      </c>
    </row>
    <row r="25" spans="1:12" ht="12.75">
      <c r="A25" s="146"/>
      <c r="B25" s="145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45"/>
      <c r="B26" s="145"/>
      <c r="C26" s="2"/>
      <c r="D26" s="2"/>
      <c r="E26" s="2"/>
      <c r="F26" s="2"/>
      <c r="G26" s="2"/>
      <c r="H26" s="2"/>
      <c r="I26" s="2"/>
      <c r="J26" s="145"/>
      <c r="K26" s="2"/>
      <c r="L26" s="2"/>
    </row>
    <row r="27" spans="1:12" ht="12.75">
      <c r="A27" s="146" t="s">
        <v>74</v>
      </c>
      <c r="B27" s="146"/>
      <c r="C27" s="147" t="s">
        <v>77</v>
      </c>
      <c r="D27" s="148" t="s">
        <v>68</v>
      </c>
      <c r="E27" s="149" t="s">
        <v>78</v>
      </c>
      <c r="F27" s="150"/>
      <c r="G27" s="151"/>
      <c r="H27" s="2"/>
      <c r="I27" s="2"/>
      <c r="J27" s="2"/>
      <c r="K27" s="2"/>
      <c r="L27" s="145"/>
    </row>
    <row r="28" spans="1:12" ht="12.75">
      <c r="A28" s="146"/>
      <c r="B28" s="146"/>
      <c r="C28" s="152" t="s">
        <v>79</v>
      </c>
      <c r="D28" s="153" t="s">
        <v>80</v>
      </c>
      <c r="E28" s="154" t="s">
        <v>81</v>
      </c>
      <c r="F28" s="153" t="s">
        <v>82</v>
      </c>
      <c r="G28" s="139" t="s">
        <v>71</v>
      </c>
      <c r="H28" s="2"/>
      <c r="I28" s="2"/>
      <c r="J28" s="2"/>
      <c r="K28" s="2"/>
      <c r="L28" s="145"/>
    </row>
    <row r="29" spans="1:12" ht="12.75">
      <c r="A29" s="146"/>
      <c r="B29" s="146"/>
      <c r="C29" s="155" t="s">
        <v>8</v>
      </c>
      <c r="D29" s="156" t="s">
        <v>8</v>
      </c>
      <c r="E29" s="157" t="s">
        <v>8</v>
      </c>
      <c r="F29" s="156" t="s">
        <v>8</v>
      </c>
      <c r="G29" s="144" t="s">
        <v>8</v>
      </c>
      <c r="H29" s="2"/>
      <c r="I29" s="2"/>
      <c r="J29" s="2"/>
      <c r="K29" s="2"/>
      <c r="L29" s="145"/>
    </row>
    <row r="30" spans="1:12" ht="12.75">
      <c r="A30" s="145"/>
      <c r="B30" s="145"/>
      <c r="C30" s="2"/>
      <c r="D30" s="2"/>
      <c r="E30" s="2"/>
      <c r="F30" s="2"/>
      <c r="G30" s="2"/>
      <c r="H30" s="10"/>
      <c r="I30" s="10"/>
      <c r="J30" s="10"/>
      <c r="K30" s="10"/>
      <c r="L30" s="161"/>
    </row>
    <row r="31" spans="1:12" ht="12.75">
      <c r="A31" s="191" t="s">
        <v>307</v>
      </c>
      <c r="B31" s="145"/>
      <c r="C31" s="10">
        <v>2234</v>
      </c>
      <c r="D31" s="10">
        <v>5089</v>
      </c>
      <c r="E31" s="10">
        <v>1366</v>
      </c>
      <c r="F31" s="10">
        <f>F68</f>
        <v>1600</v>
      </c>
      <c r="G31" s="10">
        <f>SUM(C31:F31)</f>
        <v>10289</v>
      </c>
      <c r="H31" s="10"/>
      <c r="I31" s="10"/>
      <c r="J31" s="10"/>
      <c r="K31" s="10"/>
      <c r="L31" s="10"/>
    </row>
    <row r="32" spans="1:12" ht="12.75">
      <c r="A32" s="145" t="s">
        <v>230</v>
      </c>
      <c r="B32" s="145"/>
      <c r="C32" s="10">
        <v>0</v>
      </c>
      <c r="D32" s="2">
        <v>0</v>
      </c>
      <c r="E32" s="2">
        <v>268</v>
      </c>
      <c r="F32" s="2">
        <v>0</v>
      </c>
      <c r="G32" s="10">
        <f>SUM(C32:F32)</f>
        <v>268</v>
      </c>
      <c r="H32" s="10"/>
      <c r="I32" s="10"/>
      <c r="J32" s="162"/>
      <c r="K32" s="162"/>
      <c r="L32" s="162"/>
    </row>
    <row r="33" spans="1:12" ht="12.75">
      <c r="A33" s="145" t="s">
        <v>272</v>
      </c>
      <c r="B33" s="145"/>
      <c r="C33" s="10">
        <v>0</v>
      </c>
      <c r="D33" s="2">
        <v>6</v>
      </c>
      <c r="E33" s="2">
        <v>0</v>
      </c>
      <c r="F33" s="2">
        <v>0</v>
      </c>
      <c r="G33" s="10">
        <f>SUM(C33:F33)</f>
        <v>6</v>
      </c>
      <c r="H33" s="10"/>
      <c r="I33" s="10"/>
      <c r="J33" s="162"/>
      <c r="K33" s="162"/>
      <c r="L33" s="162"/>
    </row>
    <row r="34" spans="1:12" ht="13.5" thickBot="1">
      <c r="A34" s="189" t="str">
        <f>A24</f>
        <v>At 30 September 2009</v>
      </c>
      <c r="B34" s="190"/>
      <c r="C34" s="25">
        <f>SUM(C31:C33)</f>
        <v>2234</v>
      </c>
      <c r="D34" s="25">
        <f>SUM(D31:D33)</f>
        <v>5095</v>
      </c>
      <c r="E34" s="25">
        <f>SUM(E31:E33)</f>
        <v>1634</v>
      </c>
      <c r="F34" s="25">
        <f>SUM(F31:F33)</f>
        <v>1600</v>
      </c>
      <c r="G34" s="25">
        <f>SUM(G31:G33)</f>
        <v>10563</v>
      </c>
      <c r="H34" s="10"/>
      <c r="I34" s="10"/>
      <c r="J34" s="10"/>
      <c r="K34" s="10"/>
      <c r="L34" s="10"/>
    </row>
    <row r="35" spans="1:12" ht="12.75">
      <c r="A35" s="145"/>
      <c r="B35" s="145"/>
      <c r="C35" s="2"/>
      <c r="D35" s="2"/>
      <c r="E35" s="2"/>
      <c r="F35" s="2"/>
      <c r="G35" s="2"/>
      <c r="H35" s="10"/>
      <c r="I35" s="10"/>
      <c r="J35" s="10"/>
      <c r="K35" s="10"/>
      <c r="L35" s="162"/>
    </row>
    <row r="36" spans="1:12" ht="12.75">
      <c r="A36" s="145"/>
      <c r="B36" s="145"/>
      <c r="C36" s="2"/>
      <c r="D36" s="174"/>
      <c r="E36" s="2"/>
      <c r="F36" s="2"/>
      <c r="G36" s="2"/>
      <c r="H36" s="10"/>
      <c r="I36" s="10"/>
      <c r="J36" s="10"/>
      <c r="K36" s="192"/>
      <c r="L36" s="31"/>
    </row>
    <row r="37" spans="1:11" ht="12.75">
      <c r="A37" s="145"/>
      <c r="B37" s="145"/>
      <c r="C37" s="2"/>
      <c r="D37" s="2"/>
      <c r="E37" s="2"/>
      <c r="F37" s="2"/>
      <c r="G37" s="2"/>
      <c r="H37" s="2"/>
      <c r="I37" s="2"/>
      <c r="J37" s="2"/>
      <c r="K37" s="193"/>
    </row>
    <row r="38" spans="1:11" s="145" customFormat="1" ht="12.75">
      <c r="A38" s="146" t="s">
        <v>314</v>
      </c>
      <c r="C38" s="2"/>
      <c r="D38" s="2"/>
      <c r="E38" s="2"/>
      <c r="F38" s="2"/>
      <c r="G38" s="2"/>
      <c r="H38" s="2"/>
      <c r="I38" s="2"/>
      <c r="J38" s="2"/>
      <c r="K38" s="2"/>
    </row>
    <row r="39" spans="1:12" s="145" customFormat="1" ht="12.75">
      <c r="A39" s="145" t="s">
        <v>2</v>
      </c>
      <c r="C39" s="2"/>
      <c r="D39" s="2"/>
      <c r="E39" s="2"/>
      <c r="F39" s="2"/>
      <c r="G39" s="2"/>
      <c r="H39" s="2"/>
      <c r="I39" s="2"/>
      <c r="J39" s="2"/>
      <c r="K39" s="10"/>
      <c r="L39" s="161"/>
    </row>
    <row r="40" spans="3:12" s="145" customFormat="1" ht="12.75">
      <c r="C40" s="2"/>
      <c r="D40" s="2"/>
      <c r="E40" s="2"/>
      <c r="F40" s="2"/>
      <c r="G40" s="2"/>
      <c r="H40" s="2"/>
      <c r="I40" s="2"/>
      <c r="J40" s="2"/>
      <c r="K40" s="10"/>
      <c r="L40" s="161"/>
    </row>
    <row r="41" spans="3:12" s="145" customFormat="1" ht="12.75">
      <c r="C41" s="2"/>
      <c r="D41" s="2"/>
      <c r="E41" s="2"/>
      <c r="F41" s="2"/>
      <c r="G41" s="2"/>
      <c r="H41" s="2"/>
      <c r="I41" s="2"/>
      <c r="J41" s="2"/>
      <c r="K41" s="10"/>
      <c r="L41" s="161"/>
    </row>
    <row r="42" spans="1:12" s="145" customFormat="1" ht="13.5" customHeight="1">
      <c r="A42" s="146"/>
      <c r="C42" s="131" t="s">
        <v>220</v>
      </c>
      <c r="D42" s="132"/>
      <c r="E42" s="132"/>
      <c r="F42" s="132"/>
      <c r="G42" s="132"/>
      <c r="H42" s="132"/>
      <c r="I42" s="132"/>
      <c r="J42" s="133"/>
      <c r="K42" s="134" t="s">
        <v>66</v>
      </c>
      <c r="L42" s="135" t="s">
        <v>67</v>
      </c>
    </row>
    <row r="43" spans="3:12" s="145" customFormat="1" ht="12.75">
      <c r="C43" s="134" t="s">
        <v>68</v>
      </c>
      <c r="D43" s="134"/>
      <c r="E43" s="175"/>
      <c r="F43" s="136" t="s">
        <v>228</v>
      </c>
      <c r="G43" s="137"/>
      <c r="H43" s="134" t="s">
        <v>69</v>
      </c>
      <c r="I43" s="134" t="s">
        <v>70</v>
      </c>
      <c r="J43" s="135" t="s">
        <v>71</v>
      </c>
      <c r="K43" s="138" t="s">
        <v>254</v>
      </c>
      <c r="L43" s="139" t="s">
        <v>72</v>
      </c>
    </row>
    <row r="44" spans="3:12" s="145" customFormat="1" ht="12.75">
      <c r="C44" s="138" t="s">
        <v>73</v>
      </c>
      <c r="D44" s="138" t="s">
        <v>74</v>
      </c>
      <c r="E44" s="140" t="s">
        <v>206</v>
      </c>
      <c r="F44" s="134" t="s">
        <v>207</v>
      </c>
      <c r="G44" s="134" t="s">
        <v>229</v>
      </c>
      <c r="H44" s="138" t="s">
        <v>75</v>
      </c>
      <c r="I44" s="138" t="s">
        <v>76</v>
      </c>
      <c r="J44" s="141"/>
      <c r="K44" s="138"/>
      <c r="L44" s="139"/>
    </row>
    <row r="45" spans="3:12" s="145" customFormat="1" ht="12.75">
      <c r="C45" s="142" t="s">
        <v>8</v>
      </c>
      <c r="D45" s="142" t="s">
        <v>8</v>
      </c>
      <c r="E45" s="143" t="s">
        <v>8</v>
      </c>
      <c r="F45" s="142" t="s">
        <v>8</v>
      </c>
      <c r="G45" s="142" t="s">
        <v>8</v>
      </c>
      <c r="H45" s="142" t="s">
        <v>8</v>
      </c>
      <c r="I45" s="142" t="s">
        <v>8</v>
      </c>
      <c r="J45" s="144" t="s">
        <v>8</v>
      </c>
      <c r="K45" s="142" t="s">
        <v>8</v>
      </c>
      <c r="L45" s="144" t="s">
        <v>8</v>
      </c>
    </row>
    <row r="46" spans="11:12" s="145" customFormat="1" ht="6" customHeight="1">
      <c r="K46" s="158"/>
      <c r="L46" s="158"/>
    </row>
    <row r="47" s="145" customFormat="1" ht="12.75">
      <c r="A47" s="146" t="s">
        <v>244</v>
      </c>
    </row>
    <row r="48" spans="1:12" s="145" customFormat="1" ht="12.75">
      <c r="A48" s="145" t="s">
        <v>270</v>
      </c>
      <c r="C48" s="2">
        <v>730364</v>
      </c>
      <c r="D48" s="2">
        <v>9743</v>
      </c>
      <c r="E48" s="2">
        <v>278272</v>
      </c>
      <c r="F48" s="2">
        <v>174852</v>
      </c>
      <c r="G48" s="2">
        <v>329</v>
      </c>
      <c r="H48" s="2">
        <v>-233884</v>
      </c>
      <c r="I48" s="2">
        <v>-246578</v>
      </c>
      <c r="J48" s="32">
        <f>SUM(C48:I48)</f>
        <v>713098</v>
      </c>
      <c r="K48" s="10">
        <v>13139</v>
      </c>
      <c r="L48" s="10">
        <f>+J48+K48</f>
        <v>726237</v>
      </c>
    </row>
    <row r="49" spans="1:12" s="145" customFormat="1" ht="12.75">
      <c r="A49" s="187" t="s">
        <v>274</v>
      </c>
      <c r="B49" s="187"/>
      <c r="C49" s="9">
        <v>0</v>
      </c>
      <c r="D49" s="9">
        <v>0</v>
      </c>
      <c r="E49" s="9">
        <v>0</v>
      </c>
      <c r="F49" s="9">
        <v>0</v>
      </c>
      <c r="G49" s="9">
        <f>'[3]bs'!J41</f>
        <v>33278</v>
      </c>
      <c r="H49" s="9">
        <v>0</v>
      </c>
      <c r="I49" s="9">
        <v>3221</v>
      </c>
      <c r="J49" s="176">
        <f>SUM(C49:I49)</f>
        <v>36499</v>
      </c>
      <c r="K49" s="9">
        <v>0</v>
      </c>
      <c r="L49" s="9">
        <f>+J49+K49</f>
        <v>36499</v>
      </c>
    </row>
    <row r="50" spans="1:12" s="145" customFormat="1" ht="12.75">
      <c r="A50" s="146" t="s">
        <v>271</v>
      </c>
      <c r="C50" s="2">
        <f>SUM(C48:C49)</f>
        <v>730364</v>
      </c>
      <c r="D50" s="2">
        <f aca="true" t="shared" si="2" ref="D50:L50">SUM(D48:D49)</f>
        <v>9743</v>
      </c>
      <c r="E50" s="2">
        <f t="shared" si="2"/>
        <v>278272</v>
      </c>
      <c r="F50" s="2">
        <f t="shared" si="2"/>
        <v>174852</v>
      </c>
      <c r="G50" s="2">
        <f t="shared" si="2"/>
        <v>33607</v>
      </c>
      <c r="H50" s="2">
        <f t="shared" si="2"/>
        <v>-233884</v>
      </c>
      <c r="I50" s="2">
        <f t="shared" si="2"/>
        <v>-243357</v>
      </c>
      <c r="J50" s="2">
        <f t="shared" si="2"/>
        <v>749597</v>
      </c>
      <c r="K50" s="2">
        <f t="shared" si="2"/>
        <v>13139</v>
      </c>
      <c r="L50" s="2">
        <f t="shared" si="2"/>
        <v>762736</v>
      </c>
    </row>
    <row r="51" spans="1:12" s="145" customFormat="1" ht="12.75">
      <c r="A51" s="161" t="s">
        <v>230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145" customFormat="1" ht="12.75">
      <c r="A52" s="161" t="s">
        <v>308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s="145" customFormat="1" ht="12.75">
      <c r="A53" s="161" t="s">
        <v>309</v>
      </c>
      <c r="B53" s="161"/>
      <c r="C53" s="10">
        <v>0</v>
      </c>
      <c r="D53" s="10">
        <f>G67</f>
        <v>20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f>SUM(C53:I53)</f>
        <v>20</v>
      </c>
      <c r="K53" s="10">
        <v>0</v>
      </c>
      <c r="L53" s="10">
        <f>SUM(J53:K53)</f>
        <v>20</v>
      </c>
    </row>
    <row r="54" spans="1:12" s="145" customFormat="1" ht="12.75">
      <c r="A54" s="187" t="s">
        <v>315</v>
      </c>
      <c r="B54" s="187"/>
      <c r="C54" s="194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>'[3]pl'!L40</f>
        <v>-12005</v>
      </c>
      <c r="J54" s="176">
        <f>SUM(C54:I54)</f>
        <v>-12005</v>
      </c>
      <c r="K54" s="176">
        <f>'[3]pl'!L42</f>
        <v>-2198</v>
      </c>
      <c r="L54" s="9">
        <f>+J54+K54</f>
        <v>-14203</v>
      </c>
    </row>
    <row r="55" spans="1:12" s="145" customFormat="1" ht="12.75">
      <c r="A55" s="161" t="s">
        <v>316</v>
      </c>
      <c r="B55" s="161"/>
      <c r="C55" s="188"/>
      <c r="D55" s="10"/>
      <c r="E55" s="10"/>
      <c r="F55" s="10"/>
      <c r="G55" s="10"/>
      <c r="H55" s="10"/>
      <c r="I55" s="10"/>
      <c r="J55" s="162"/>
      <c r="K55" s="162"/>
      <c r="L55" s="10"/>
    </row>
    <row r="56" spans="1:12" s="145" customFormat="1" ht="12.75">
      <c r="A56" s="161" t="s">
        <v>362</v>
      </c>
      <c r="B56" s="161"/>
      <c r="C56" s="162">
        <f>SUM(C53:C54)</f>
        <v>0</v>
      </c>
      <c r="D56" s="162">
        <f aca="true" t="shared" si="3" ref="D56:L56">SUM(D53:D54)</f>
        <v>20</v>
      </c>
      <c r="E56" s="162">
        <f t="shared" si="3"/>
        <v>0</v>
      </c>
      <c r="F56" s="162">
        <f t="shared" si="3"/>
        <v>0</v>
      </c>
      <c r="G56" s="162">
        <f t="shared" si="3"/>
        <v>0</v>
      </c>
      <c r="H56" s="162">
        <f t="shared" si="3"/>
        <v>0</v>
      </c>
      <c r="I56" s="162">
        <f t="shared" si="3"/>
        <v>-12005</v>
      </c>
      <c r="J56" s="162">
        <f t="shared" si="3"/>
        <v>-11985</v>
      </c>
      <c r="K56" s="162">
        <f t="shared" si="3"/>
        <v>-2198</v>
      </c>
      <c r="L56" s="162">
        <f t="shared" si="3"/>
        <v>-14183</v>
      </c>
    </row>
    <row r="57" spans="1:12" s="145" customFormat="1" ht="12.75">
      <c r="A57" s="145" t="s">
        <v>245</v>
      </c>
      <c r="C57" s="159">
        <v>0</v>
      </c>
      <c r="D57" s="10">
        <v>0</v>
      </c>
      <c r="E57" s="10">
        <v>0</v>
      </c>
      <c r="F57" s="10">
        <v>-31333</v>
      </c>
      <c r="G57" s="10">
        <v>0</v>
      </c>
      <c r="H57" s="10">
        <v>0</v>
      </c>
      <c r="I57" s="10">
        <v>-3249</v>
      </c>
      <c r="J57" s="32">
        <f>SUM(C57:I57)</f>
        <v>-34582</v>
      </c>
      <c r="K57" s="32">
        <v>0</v>
      </c>
      <c r="L57" s="10">
        <f>+J57+K57</f>
        <v>-34582</v>
      </c>
    </row>
    <row r="58" spans="1:12" s="145" customFormat="1" ht="12.75">
      <c r="A58" s="145" t="s">
        <v>317</v>
      </c>
      <c r="C58" s="159">
        <v>0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32">
        <f>SUM(C58:I58)</f>
        <v>0</v>
      </c>
      <c r="K58" s="32">
        <v>-414</v>
      </c>
      <c r="L58" s="10">
        <f>+J58+K58</f>
        <v>-414</v>
      </c>
    </row>
    <row r="59" spans="1:12" s="145" customFormat="1" ht="13.5" thickBot="1">
      <c r="A59" s="189" t="s">
        <v>318</v>
      </c>
      <c r="B59" s="190"/>
      <c r="C59" s="25">
        <f>SUM(C56:C58)+C50</f>
        <v>730364</v>
      </c>
      <c r="D59" s="25">
        <f aca="true" t="shared" si="4" ref="D59:L59">SUM(D56:D58)+D50</f>
        <v>9763</v>
      </c>
      <c r="E59" s="25">
        <f t="shared" si="4"/>
        <v>278272</v>
      </c>
      <c r="F59" s="25">
        <f t="shared" si="4"/>
        <v>143519</v>
      </c>
      <c r="G59" s="25">
        <f t="shared" si="4"/>
        <v>33607</v>
      </c>
      <c r="H59" s="25">
        <f t="shared" si="4"/>
        <v>-233884</v>
      </c>
      <c r="I59" s="25">
        <f t="shared" si="4"/>
        <v>-258611</v>
      </c>
      <c r="J59" s="25">
        <f t="shared" si="4"/>
        <v>703030</v>
      </c>
      <c r="K59" s="25">
        <f t="shared" si="4"/>
        <v>10527</v>
      </c>
      <c r="L59" s="25">
        <f t="shared" si="4"/>
        <v>713557</v>
      </c>
    </row>
    <row r="60" spans="3:12" s="145" customFormat="1" ht="12.75"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3:12" s="145" customFormat="1" ht="12.75">
      <c r="C61" s="10"/>
      <c r="D61" s="10"/>
      <c r="E61" s="10"/>
      <c r="F61" s="10"/>
      <c r="G61" s="10"/>
      <c r="H61" s="10"/>
      <c r="I61" s="10"/>
      <c r="J61" s="10"/>
      <c r="K61" s="32"/>
      <c r="L61" s="32"/>
    </row>
    <row r="62" spans="1:12" s="146" customFormat="1" ht="12.75">
      <c r="A62" s="146" t="s">
        <v>74</v>
      </c>
      <c r="C62" s="147" t="s">
        <v>77</v>
      </c>
      <c r="D62" s="148" t="s">
        <v>68</v>
      </c>
      <c r="E62" s="149" t="s">
        <v>78</v>
      </c>
      <c r="F62" s="150"/>
      <c r="G62" s="151"/>
      <c r="H62" s="10"/>
      <c r="I62" s="10"/>
      <c r="J62" s="10"/>
      <c r="K62" s="160"/>
      <c r="L62" s="195"/>
    </row>
    <row r="63" spans="3:11" s="146" customFormat="1" ht="12.75">
      <c r="C63" s="152" t="s">
        <v>79</v>
      </c>
      <c r="D63" s="153" t="s">
        <v>80</v>
      </c>
      <c r="E63" s="154" t="s">
        <v>81</v>
      </c>
      <c r="F63" s="153" t="s">
        <v>82</v>
      </c>
      <c r="G63" s="139" t="s">
        <v>71</v>
      </c>
      <c r="H63" s="10"/>
      <c r="I63" s="10"/>
      <c r="J63" s="10"/>
      <c r="K63" s="160"/>
    </row>
    <row r="64" spans="3:11" s="146" customFormat="1" ht="12.75">
      <c r="C64" s="155" t="s">
        <v>8</v>
      </c>
      <c r="D64" s="156" t="s">
        <v>8</v>
      </c>
      <c r="E64" s="157" t="s">
        <v>8</v>
      </c>
      <c r="F64" s="156" t="s">
        <v>8</v>
      </c>
      <c r="G64" s="144" t="s">
        <v>8</v>
      </c>
      <c r="H64" s="10"/>
      <c r="I64" s="10"/>
      <c r="J64" s="10"/>
      <c r="K64" s="160"/>
    </row>
    <row r="65" spans="3:11" s="145" customFormat="1" ht="12.75">
      <c r="C65" s="10"/>
      <c r="D65" s="10"/>
      <c r="E65" s="10"/>
      <c r="F65" s="10"/>
      <c r="H65" s="10"/>
      <c r="I65" s="10"/>
      <c r="J65" s="10"/>
      <c r="K65" s="161"/>
    </row>
    <row r="66" spans="1:11" s="145" customFormat="1" ht="12.75">
      <c r="A66" s="146" t="s">
        <v>244</v>
      </c>
      <c r="C66" s="10">
        <v>2234</v>
      </c>
      <c r="D66" s="10">
        <v>4584</v>
      </c>
      <c r="E66" s="10">
        <v>1325</v>
      </c>
      <c r="F66" s="10">
        <v>1600</v>
      </c>
      <c r="G66" s="32">
        <f>SUM(C66:F66)</f>
        <v>9743</v>
      </c>
      <c r="H66" s="10"/>
      <c r="I66" s="10"/>
      <c r="J66" s="10"/>
      <c r="K66" s="162"/>
    </row>
    <row r="67" spans="1:11" s="145" customFormat="1" ht="12.75">
      <c r="A67" s="145" t="s">
        <v>230</v>
      </c>
      <c r="C67" s="32">
        <v>0</v>
      </c>
      <c r="D67" s="32">
        <v>0</v>
      </c>
      <c r="E67" s="32">
        <v>20</v>
      </c>
      <c r="F67" s="32">
        <v>0</v>
      </c>
      <c r="G67" s="32">
        <f>SUM(C67:F67)</f>
        <v>20</v>
      </c>
      <c r="H67" s="10"/>
      <c r="I67" s="10"/>
      <c r="J67" s="10"/>
      <c r="K67" s="162"/>
    </row>
    <row r="68" spans="1:11" s="145" customFormat="1" ht="13.5" thickBot="1">
      <c r="A68" s="189" t="s">
        <v>318</v>
      </c>
      <c r="B68" s="190"/>
      <c r="C68" s="163">
        <f>SUM(C66:C67)</f>
        <v>2234</v>
      </c>
      <c r="D68" s="163">
        <f>SUM(D66:D67)</f>
        <v>4584</v>
      </c>
      <c r="E68" s="163">
        <f>SUM(E66:E67)</f>
        <v>1345</v>
      </c>
      <c r="F68" s="163">
        <f>SUM(F66:F67)</f>
        <v>1600</v>
      </c>
      <c r="G68" s="163">
        <f>SUM(G66:G67)</f>
        <v>9763</v>
      </c>
      <c r="H68" s="10"/>
      <c r="I68" s="10"/>
      <c r="J68" s="10"/>
      <c r="K68" s="162"/>
    </row>
    <row r="69" spans="3:12" s="145" customFormat="1" ht="12.75">
      <c r="C69" s="32"/>
      <c r="D69" s="32"/>
      <c r="E69" s="32"/>
      <c r="F69" s="32"/>
      <c r="G69" s="32"/>
      <c r="H69" s="10"/>
      <c r="I69" s="10"/>
      <c r="J69" s="10"/>
      <c r="K69" s="32"/>
      <c r="L69" s="32"/>
    </row>
    <row r="70" spans="1:2" s="145" customFormat="1" ht="12.75">
      <c r="A70" s="145" t="s">
        <v>83</v>
      </c>
      <c r="B70" s="145" t="s">
        <v>84</v>
      </c>
    </row>
    <row r="71" spans="1:2" s="145" customFormat="1" ht="12.75">
      <c r="A71" s="145" t="s">
        <v>85</v>
      </c>
      <c r="B71" s="145" t="s">
        <v>86</v>
      </c>
    </row>
    <row r="72" s="145" customFormat="1" ht="12.75"/>
    <row r="73" s="145" customFormat="1" ht="12.75"/>
    <row r="74" s="145" customFormat="1" ht="12.75"/>
    <row r="75" s="145" customFormat="1" ht="12.75"/>
    <row r="76" s="145" customFormat="1" ht="12.75"/>
    <row r="77" ht="12.75">
      <c r="A77" s="33" t="s">
        <v>319</v>
      </c>
    </row>
    <row r="78" ht="12.75">
      <c r="A78" s="33" t="s">
        <v>246</v>
      </c>
    </row>
  </sheetData>
  <printOptions/>
  <pageMargins left="0.48" right="0.16" top="0.18" bottom="0.16" header="0.34" footer="0.1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53">
      <selection activeCell="B25" sqref="B25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2.75">
      <c r="A1" s="1" t="str">
        <f>+'[1]bs'!A1</f>
        <v>OLYMPIA INDUSTRIES BERHAD</v>
      </c>
      <c r="D1" s="39"/>
    </row>
    <row r="2" spans="1:4" ht="12.75">
      <c r="A2" s="46" t="str">
        <f>PL!A2</f>
        <v>(Company no. 63026-U)</v>
      </c>
      <c r="D2" s="39"/>
    </row>
    <row r="3" spans="1:4" ht="7.5" customHeight="1">
      <c r="A3" s="4"/>
      <c r="D3" s="39"/>
    </row>
    <row r="4" spans="1:4" ht="12.75">
      <c r="A4" s="46" t="s">
        <v>87</v>
      </c>
      <c r="D4" s="39"/>
    </row>
    <row r="5" spans="1:4" ht="12.75">
      <c r="A5" s="46" t="s">
        <v>304</v>
      </c>
      <c r="D5" s="39"/>
    </row>
    <row r="6" spans="1:5" ht="12.75">
      <c r="A6" s="5" t="s">
        <v>2</v>
      </c>
      <c r="C6" s="8" t="s">
        <v>5</v>
      </c>
      <c r="D6" s="37"/>
      <c r="E6" s="8" t="s">
        <v>6</v>
      </c>
    </row>
    <row r="7" spans="1:5" ht="12.75">
      <c r="A7" s="46"/>
      <c r="C7" s="8" t="s">
        <v>305</v>
      </c>
      <c r="D7" s="37"/>
      <c r="E7" s="8" t="str">
        <f>C7</f>
        <v>Period To Date</v>
      </c>
    </row>
    <row r="8" spans="1:5" ht="12.75">
      <c r="A8" s="46"/>
      <c r="C8" s="7" t="s">
        <v>286</v>
      </c>
      <c r="D8" s="38"/>
      <c r="E8" s="7" t="s">
        <v>287</v>
      </c>
    </row>
    <row r="9" spans="3:5" ht="12.75">
      <c r="C9" s="8" t="s">
        <v>8</v>
      </c>
      <c r="D9" s="37"/>
      <c r="E9" s="8" t="s">
        <v>8</v>
      </c>
    </row>
    <row r="10" spans="3:5" ht="12.75">
      <c r="C10" s="8"/>
      <c r="D10" s="37"/>
      <c r="E10" s="36"/>
    </row>
    <row r="11" spans="1:5" ht="12.75">
      <c r="A11" s="4" t="s">
        <v>89</v>
      </c>
      <c r="D11" s="39"/>
      <c r="E11" s="180"/>
    </row>
    <row r="12" spans="1:5" ht="12.75">
      <c r="A12" s="5" t="s">
        <v>261</v>
      </c>
      <c r="B12" s="173"/>
      <c r="C12" s="2">
        <f>PL!J28</f>
        <v>2861</v>
      </c>
      <c r="D12" s="10"/>
      <c r="E12" s="13">
        <f>PL!L28</f>
        <v>-12122</v>
      </c>
    </row>
    <row r="13" spans="1:5" ht="12.75">
      <c r="A13" s="5" t="s">
        <v>231</v>
      </c>
      <c r="C13" s="13"/>
      <c r="D13" s="39"/>
      <c r="E13" s="13"/>
    </row>
    <row r="14" spans="2:5" ht="12.75">
      <c r="B14" s="5" t="s">
        <v>141</v>
      </c>
      <c r="C14" s="13">
        <v>-487</v>
      </c>
      <c r="D14" s="39"/>
      <c r="E14" s="13">
        <v>-461</v>
      </c>
    </row>
    <row r="15" spans="2:5" ht="12.75">
      <c r="B15" s="5" t="s">
        <v>260</v>
      </c>
      <c r="C15" s="13">
        <v>14</v>
      </c>
      <c r="D15" s="39"/>
      <c r="E15" s="13">
        <v>0</v>
      </c>
    </row>
    <row r="16" spans="2:5" ht="12.75">
      <c r="B16" s="5" t="s">
        <v>253</v>
      </c>
      <c r="C16" s="13">
        <v>-25</v>
      </c>
      <c r="D16" s="39"/>
      <c r="E16" s="13">
        <v>0</v>
      </c>
    </row>
    <row r="17" spans="2:5" ht="12.75">
      <c r="B17" s="5" t="s">
        <v>241</v>
      </c>
      <c r="C17" s="13">
        <v>596</v>
      </c>
      <c r="D17" s="39"/>
      <c r="E17" s="13">
        <v>611</v>
      </c>
    </row>
    <row r="18" spans="2:5" ht="12.75">
      <c r="B18" s="5" t="s">
        <v>266</v>
      </c>
      <c r="C18" s="13">
        <v>-1</v>
      </c>
      <c r="D18" s="39"/>
      <c r="E18" s="13">
        <v>-1</v>
      </c>
    </row>
    <row r="19" spans="2:5" ht="12.75">
      <c r="B19" s="5" t="s">
        <v>294</v>
      </c>
      <c r="C19" s="13">
        <v>-6504</v>
      </c>
      <c r="D19" s="39"/>
      <c r="E19" s="13">
        <v>0</v>
      </c>
    </row>
    <row r="20" spans="2:5" ht="12.75">
      <c r="B20" s="5" t="s">
        <v>267</v>
      </c>
      <c r="C20" s="13">
        <v>-64</v>
      </c>
      <c r="D20" s="39"/>
      <c r="E20" s="13">
        <v>0</v>
      </c>
    </row>
    <row r="21" spans="2:5" ht="12.75">
      <c r="B21" s="5" t="s">
        <v>242</v>
      </c>
      <c r="C21" s="13">
        <v>-85</v>
      </c>
      <c r="D21" s="39"/>
      <c r="E21" s="13">
        <v>11842</v>
      </c>
    </row>
    <row r="22" spans="2:5" ht="12.75">
      <c r="B22" s="5" t="s">
        <v>295</v>
      </c>
      <c r="C22" s="13">
        <v>0</v>
      </c>
      <c r="D22" s="39"/>
      <c r="E22" s="13">
        <v>1537</v>
      </c>
    </row>
    <row r="23" spans="2:5" ht="12.75">
      <c r="B23" s="5" t="s">
        <v>296</v>
      </c>
      <c r="C23" s="13">
        <v>0</v>
      </c>
      <c r="D23" s="39"/>
      <c r="E23" s="13">
        <v>488</v>
      </c>
    </row>
    <row r="24" spans="2:5" ht="12.75">
      <c r="B24" s="5" t="s">
        <v>232</v>
      </c>
      <c r="C24" s="13">
        <v>0</v>
      </c>
      <c r="D24" s="39"/>
      <c r="E24" s="13">
        <v>-306</v>
      </c>
    </row>
    <row r="25" spans="2:5" ht="12.75">
      <c r="B25" s="5" t="s">
        <v>13</v>
      </c>
      <c r="C25" s="13">
        <v>4921</v>
      </c>
      <c r="D25" s="39"/>
      <c r="E25" s="13">
        <v>6453</v>
      </c>
    </row>
    <row r="26" spans="2:5" ht="12.75">
      <c r="B26" s="5" t="s">
        <v>91</v>
      </c>
      <c r="C26" s="9">
        <v>-62</v>
      </c>
      <c r="D26" s="10"/>
      <c r="E26" s="40">
        <v>175</v>
      </c>
    </row>
    <row r="27" spans="1:6" ht="12.75">
      <c r="A27" s="5" t="s">
        <v>92</v>
      </c>
      <c r="C27" s="2">
        <f>SUM(C12:C26)</f>
        <v>1164</v>
      </c>
      <c r="D27" s="10"/>
      <c r="E27" s="2">
        <f>SUM(E12:E26)</f>
        <v>8216</v>
      </c>
      <c r="F27" s="13"/>
    </row>
    <row r="28" spans="2:5" ht="12.75">
      <c r="B28" s="5" t="s">
        <v>93</v>
      </c>
      <c r="C28" s="2">
        <v>-2402</v>
      </c>
      <c r="D28" s="10"/>
      <c r="E28" s="2">
        <v>-5997</v>
      </c>
    </row>
    <row r="29" spans="2:5" ht="12.75">
      <c r="B29" s="5" t="s">
        <v>94</v>
      </c>
      <c r="C29" s="2">
        <v>-31</v>
      </c>
      <c r="D29" s="10"/>
      <c r="E29" s="2">
        <v>-5930</v>
      </c>
    </row>
    <row r="30" spans="2:5" ht="12.75">
      <c r="B30" s="5" t="s">
        <v>95</v>
      </c>
      <c r="C30" s="2">
        <v>8711</v>
      </c>
      <c r="D30" s="10"/>
      <c r="E30" s="2">
        <f>39339-968</f>
        <v>38371</v>
      </c>
    </row>
    <row r="31" spans="2:5" ht="12.75">
      <c r="B31" s="5" t="s">
        <v>96</v>
      </c>
      <c r="C31" s="9">
        <v>-9381</v>
      </c>
      <c r="D31" s="10"/>
      <c r="E31" s="9">
        <v>43454</v>
      </c>
    </row>
    <row r="32" spans="3:5" ht="12.75">
      <c r="C32" s="2">
        <f>SUM(C27:C31)</f>
        <v>-1939</v>
      </c>
      <c r="D32" s="10"/>
      <c r="E32" s="2">
        <f>SUM(E27:E31)</f>
        <v>78114</v>
      </c>
    </row>
    <row r="33" spans="2:5" ht="12.75">
      <c r="B33" s="5" t="s">
        <v>101</v>
      </c>
      <c r="C33" s="2">
        <v>-24</v>
      </c>
      <c r="D33" s="10"/>
      <c r="E33" s="2">
        <v>-105</v>
      </c>
    </row>
    <row r="34" spans="2:5" ht="12.75">
      <c r="B34" s="5" t="s">
        <v>97</v>
      </c>
      <c r="C34" s="2">
        <v>-1538</v>
      </c>
      <c r="D34" s="10"/>
      <c r="E34" s="2">
        <v>-2139</v>
      </c>
    </row>
    <row r="35" spans="1:5" ht="12.75">
      <c r="A35" s="5" t="s">
        <v>297</v>
      </c>
      <c r="C35" s="26">
        <f>SUM(C32:C34)</f>
        <v>-3501</v>
      </c>
      <c r="D35" s="10"/>
      <c r="E35" s="26">
        <f>SUM(E32:E34)</f>
        <v>75870</v>
      </c>
    </row>
    <row r="36" spans="3:5" ht="12.75">
      <c r="C36" s="2"/>
      <c r="D36" s="10"/>
      <c r="E36" s="2"/>
    </row>
    <row r="37" spans="1:5" ht="12.75">
      <c r="A37" s="4" t="s">
        <v>98</v>
      </c>
      <c r="C37" s="2"/>
      <c r="D37" s="10"/>
      <c r="E37" s="2"/>
    </row>
    <row r="38" spans="2:5" ht="12.75">
      <c r="B38" s="5" t="s">
        <v>259</v>
      </c>
      <c r="C38" s="2">
        <v>-1</v>
      </c>
      <c r="E38" s="13">
        <v>0</v>
      </c>
    </row>
    <row r="39" spans="2:5" ht="12.75">
      <c r="B39" s="5" t="s">
        <v>225</v>
      </c>
      <c r="C39" s="2">
        <v>-5213</v>
      </c>
      <c r="D39" s="10"/>
      <c r="E39" s="2">
        <v>-540</v>
      </c>
    </row>
    <row r="40" spans="2:6" ht="12.75">
      <c r="B40" s="5" t="s">
        <v>233</v>
      </c>
      <c r="C40" s="13">
        <v>0</v>
      </c>
      <c r="D40" s="10"/>
      <c r="E40" s="2">
        <v>-2539</v>
      </c>
      <c r="F40" s="13"/>
    </row>
    <row r="41" spans="2:5" ht="12.75">
      <c r="B41" s="5" t="s">
        <v>268</v>
      </c>
      <c r="C41" s="2">
        <v>1984</v>
      </c>
      <c r="D41" s="10"/>
      <c r="E41" s="2">
        <v>966</v>
      </c>
    </row>
    <row r="42" spans="2:5" ht="12.75">
      <c r="B42" s="5" t="s">
        <v>221</v>
      </c>
      <c r="C42" s="2">
        <v>2</v>
      </c>
      <c r="D42" s="10"/>
      <c r="E42" s="2">
        <v>25</v>
      </c>
    </row>
    <row r="43" spans="2:5" ht="12.75">
      <c r="B43" s="5" t="s">
        <v>298</v>
      </c>
      <c r="C43" s="2">
        <v>7965</v>
      </c>
      <c r="D43" s="10"/>
      <c r="E43" s="2">
        <v>0</v>
      </c>
    </row>
    <row r="44" spans="2:5" ht="12.75">
      <c r="B44" s="5" t="s">
        <v>243</v>
      </c>
      <c r="C44" s="2">
        <f>-ROUND('[3]GroupCF working'!P186,0)</f>
        <v>0</v>
      </c>
      <c r="D44" s="10"/>
      <c r="E44" s="2">
        <v>-1950</v>
      </c>
    </row>
    <row r="45" spans="2:5" ht="12.75">
      <c r="B45" s="5" t="s">
        <v>234</v>
      </c>
      <c r="C45" s="2">
        <v>1</v>
      </c>
      <c r="D45" s="10"/>
      <c r="E45" s="2">
        <v>1</v>
      </c>
    </row>
    <row r="46" spans="2:5" ht="12.75">
      <c r="B46" s="5" t="s">
        <v>90</v>
      </c>
      <c r="C46" s="2">
        <v>487</v>
      </c>
      <c r="D46" s="10"/>
      <c r="E46" s="2">
        <v>461</v>
      </c>
    </row>
    <row r="47" spans="2:5" ht="12.75">
      <c r="B47" s="5" t="s">
        <v>299</v>
      </c>
      <c r="C47" s="26">
        <f>SUM(C38:C46)</f>
        <v>5225</v>
      </c>
      <c r="D47" s="10"/>
      <c r="E47" s="26">
        <f>SUM(E38:E46)</f>
        <v>-3576</v>
      </c>
    </row>
    <row r="48" spans="3:5" ht="12.75">
      <c r="C48" s="2"/>
      <c r="D48" s="10"/>
      <c r="E48" s="2"/>
    </row>
    <row r="49" spans="1:5" ht="12.75">
      <c r="A49" s="4" t="s">
        <v>99</v>
      </c>
      <c r="C49" s="2"/>
      <c r="D49" s="10"/>
      <c r="E49" s="2"/>
    </row>
    <row r="50" spans="1:5" ht="12.75">
      <c r="A50" s="4"/>
      <c r="B50" s="5" t="s">
        <v>235</v>
      </c>
      <c r="C50" s="84">
        <v>0</v>
      </c>
      <c r="D50" s="10"/>
      <c r="E50" s="2">
        <v>6881</v>
      </c>
    </row>
    <row r="51" spans="2:5" ht="12.75">
      <c r="B51" s="5" t="s">
        <v>100</v>
      </c>
      <c r="C51" s="2">
        <v>-2715</v>
      </c>
      <c r="D51" s="10"/>
      <c r="E51" s="2">
        <v>0</v>
      </c>
    </row>
    <row r="52" spans="2:5" ht="12.75">
      <c r="B52" s="5" t="s">
        <v>300</v>
      </c>
      <c r="C52" s="2">
        <v>7791</v>
      </c>
      <c r="D52" s="10"/>
      <c r="E52" s="2">
        <v>0</v>
      </c>
    </row>
    <row r="53" spans="2:5" ht="12.75">
      <c r="B53" s="5" t="s">
        <v>269</v>
      </c>
      <c r="C53" s="2">
        <v>0</v>
      </c>
      <c r="D53" s="10"/>
      <c r="E53" s="2">
        <v>-88699</v>
      </c>
    </row>
    <row r="54" spans="2:5" ht="12.75">
      <c r="B54" s="5" t="s">
        <v>236</v>
      </c>
      <c r="C54" s="2">
        <v>197</v>
      </c>
      <c r="D54" s="10"/>
      <c r="E54" s="13">
        <v>-491</v>
      </c>
    </row>
    <row r="55" spans="2:5" ht="12.75">
      <c r="B55" s="5" t="s">
        <v>301</v>
      </c>
      <c r="C55" s="26">
        <f>SUM(C51:C54)</f>
        <v>5273</v>
      </c>
      <c r="D55" s="10"/>
      <c r="E55" s="26">
        <f>SUM(E50:E54)</f>
        <v>-82309</v>
      </c>
    </row>
    <row r="56" spans="3:5" ht="12.75">
      <c r="C56" s="2"/>
      <c r="D56" s="10"/>
      <c r="E56" s="2"/>
    </row>
    <row r="57" spans="1:5" ht="12.75">
      <c r="A57" s="4" t="s">
        <v>102</v>
      </c>
      <c r="C57" s="2">
        <f>+C35+C47+C55</f>
        <v>6997</v>
      </c>
      <c r="D57" s="10"/>
      <c r="E57" s="2">
        <f>E35+E47+E55</f>
        <v>-10015</v>
      </c>
    </row>
    <row r="58" spans="1:5" ht="12.75">
      <c r="A58" s="4" t="s">
        <v>367</v>
      </c>
      <c r="C58" s="2">
        <v>52853</v>
      </c>
      <c r="D58" s="10"/>
      <c r="E58" s="2">
        <v>67645</v>
      </c>
    </row>
    <row r="59" spans="1:5" ht="14.25" customHeight="1" thickBot="1">
      <c r="A59" s="4" t="s">
        <v>302</v>
      </c>
      <c r="C59" s="25">
        <f>SUM(C57:C58)</f>
        <v>59850</v>
      </c>
      <c r="D59" s="10"/>
      <c r="E59" s="25">
        <f>SUM(E57:E58)</f>
        <v>57630</v>
      </c>
    </row>
    <row r="60" spans="3:5" ht="12.75">
      <c r="C60" s="2"/>
      <c r="D60" s="10"/>
      <c r="E60" s="2"/>
    </row>
    <row r="61" ht="12.75">
      <c r="A61" s="4" t="s">
        <v>303</v>
      </c>
    </row>
    <row r="62" spans="2:5" ht="12.75">
      <c r="B62" s="4"/>
      <c r="C62" s="101" t="s">
        <v>8</v>
      </c>
      <c r="E62" s="101" t="s">
        <v>8</v>
      </c>
    </row>
    <row r="63" spans="2:5" ht="12.75">
      <c r="B63" s="5" t="s">
        <v>364</v>
      </c>
      <c r="C63" s="13">
        <v>40792</v>
      </c>
      <c r="D63" s="13"/>
      <c r="E63" s="13">
        <v>43140</v>
      </c>
    </row>
    <row r="64" spans="2:5" ht="12.75">
      <c r="B64" s="5" t="s">
        <v>365</v>
      </c>
      <c r="C64" s="13">
        <v>19058</v>
      </c>
      <c r="D64" s="13"/>
      <c r="E64" s="13">
        <v>14490</v>
      </c>
    </row>
    <row r="65" spans="3:5" ht="13.5" thickBot="1">
      <c r="C65" s="42">
        <f>ROUND(SUM(C63:C64),0)</f>
        <v>59850</v>
      </c>
      <c r="D65" s="41"/>
      <c r="E65" s="42">
        <f>SUM(E63:E64)</f>
        <v>57630</v>
      </c>
    </row>
    <row r="66" spans="3:5" ht="12.75">
      <c r="C66" s="6"/>
      <c r="D66" s="164"/>
      <c r="E66" s="6"/>
    </row>
    <row r="67" spans="2:5" ht="12.75">
      <c r="B67" s="5" t="s">
        <v>366</v>
      </c>
      <c r="C67" s="6"/>
      <c r="D67" s="164"/>
      <c r="E67" s="6"/>
    </row>
    <row r="68" spans="3:5" ht="12.75">
      <c r="C68" s="6"/>
      <c r="D68" s="164"/>
      <c r="E68" s="6"/>
    </row>
    <row r="69" spans="3:5" ht="12.75">
      <c r="C69" s="6"/>
      <c r="D69" s="164"/>
      <c r="E69" s="6"/>
    </row>
    <row r="70" spans="1:5" ht="12.75">
      <c r="A70" s="5" t="s">
        <v>103</v>
      </c>
      <c r="C70" s="6"/>
      <c r="D70" s="164"/>
      <c r="E70" s="6"/>
    </row>
    <row r="71" spans="1:5" ht="12.75">
      <c r="A71" s="5" t="s">
        <v>306</v>
      </c>
      <c r="C71" s="6"/>
      <c r="D71" s="164"/>
      <c r="E71" s="6"/>
    </row>
  </sheetData>
  <printOptions/>
  <pageMargins left="0.82" right="0.75" top="0.19" bottom="0.16" header="0.5" footer="0.44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2"/>
  <sheetViews>
    <sheetView tabSelected="1" workbookViewId="0" topLeftCell="A156">
      <selection activeCell="D181" sqref="D181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1.57421875" style="5" customWidth="1"/>
    <col min="13" max="13" width="13.28125" style="5" customWidth="1"/>
    <col min="14" max="14" width="1.421875" style="5" customWidth="1"/>
    <col min="15" max="15" width="15.8515625" style="5" customWidth="1"/>
    <col min="16" max="16" width="1.57421875" style="5" customWidth="1"/>
    <col min="17" max="17" width="15.7109375" style="5" customWidth="1"/>
    <col min="18" max="18" width="0.5625" style="5" customWidth="1"/>
    <col min="19" max="19" width="13.8515625" style="5" customWidth="1"/>
    <col min="20" max="20" width="3.57421875" style="5" customWidth="1"/>
    <col min="21" max="21" width="10.8515625" style="5" customWidth="1"/>
    <col min="22" max="22" width="13.00390625" style="5" customWidth="1"/>
    <col min="23" max="23" width="9.00390625" style="5" bestFit="1" customWidth="1"/>
    <col min="24" max="24" width="11.140625" style="5" bestFit="1" customWidth="1"/>
    <col min="25" max="25" width="11.8515625" style="5" bestFit="1" customWidth="1"/>
    <col min="26" max="26" width="9.140625" style="5" customWidth="1"/>
    <col min="27" max="27" width="10.421875" style="5" customWidth="1"/>
    <col min="28" max="28" width="11.28125" style="5" customWidth="1"/>
    <col min="29" max="29" width="9.140625" style="5" customWidth="1"/>
    <col min="30" max="30" width="9.57421875" style="5" bestFit="1" customWidth="1"/>
    <col min="31" max="16384" width="9.140625" style="5" customWidth="1"/>
  </cols>
  <sheetData>
    <row r="1" ht="15.75">
      <c r="A1" s="34" t="str">
        <f>'[2]PL'!A1</f>
        <v>OLYMPIA INDUSTRIES BERHAD</v>
      </c>
    </row>
    <row r="2" ht="12.75">
      <c r="A2" s="118" t="str">
        <f>'[2]PL'!A2</f>
        <v>(Company no. 63026-U)</v>
      </c>
    </row>
    <row r="3" ht="12.75">
      <c r="B3" s="44"/>
    </row>
    <row r="4" spans="1:2" ht="14.25">
      <c r="A4" s="122" t="s">
        <v>104</v>
      </c>
      <c r="B4" s="44"/>
    </row>
    <row r="5" spans="1:2" ht="12.75">
      <c r="A5" s="45"/>
      <c r="B5" s="44"/>
    </row>
    <row r="6" spans="1:2" ht="12.75">
      <c r="A6" s="46" t="s">
        <v>105</v>
      </c>
      <c r="B6" s="4" t="s">
        <v>106</v>
      </c>
    </row>
    <row r="7" spans="2:20" ht="12.75">
      <c r="B7" s="47" t="s">
        <v>107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0" ht="12.75">
      <c r="B8" s="47" t="s">
        <v>108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2:20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ht="12.75">
      <c r="B10" s="47" t="s">
        <v>109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2:20" ht="12.75">
      <c r="B11" s="47" t="s">
        <v>320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2:20" ht="12.75">
      <c r="B12" s="47" t="s">
        <v>110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ht="12.75">
      <c r="B13" s="47" t="s">
        <v>321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2:20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" ht="12.75">
      <c r="A16" s="46" t="s">
        <v>111</v>
      </c>
      <c r="B16" s="4" t="s">
        <v>112</v>
      </c>
    </row>
    <row r="17" spans="1:2" ht="12.75">
      <c r="A17" s="14"/>
      <c r="B17" s="47" t="s">
        <v>113</v>
      </c>
    </row>
    <row r="18" spans="1:2" ht="12.75">
      <c r="A18" s="14"/>
      <c r="B18" s="47" t="s">
        <v>322</v>
      </c>
    </row>
    <row r="19" spans="1:12" ht="12.75">
      <c r="A19" s="14"/>
      <c r="B19" s="47"/>
      <c r="L19" s="39"/>
    </row>
    <row r="20" spans="1:2" ht="12.75">
      <c r="A20" s="14"/>
      <c r="B20" s="47"/>
    </row>
    <row r="21" spans="1:2" ht="12.75">
      <c r="A21" s="46" t="s">
        <v>114</v>
      </c>
      <c r="B21" s="4" t="s">
        <v>115</v>
      </c>
    </row>
    <row r="22" spans="1:2" ht="12.75">
      <c r="A22" s="14"/>
      <c r="B22" s="11" t="s">
        <v>323</v>
      </c>
    </row>
    <row r="23" spans="1:2" ht="12.75">
      <c r="A23" s="14"/>
      <c r="B23" s="47"/>
    </row>
    <row r="25" spans="1:2" ht="12.75">
      <c r="A25" s="46" t="s">
        <v>116</v>
      </c>
      <c r="B25" s="46" t="s">
        <v>117</v>
      </c>
    </row>
    <row r="26" spans="1:2" ht="12.75">
      <c r="A26" s="14"/>
      <c r="B26" s="11" t="s">
        <v>118</v>
      </c>
    </row>
    <row r="27" spans="1:2" ht="12.75">
      <c r="A27" s="14"/>
      <c r="B27" s="11"/>
    </row>
    <row r="29" spans="1:2" ht="12.75">
      <c r="A29" s="46" t="s">
        <v>119</v>
      </c>
      <c r="B29" s="4" t="s">
        <v>120</v>
      </c>
    </row>
    <row r="30" ht="12.75">
      <c r="B30" s="11" t="s">
        <v>324</v>
      </c>
    </row>
    <row r="31" ht="12.75">
      <c r="B31" s="11"/>
    </row>
    <row r="32" ht="12.75">
      <c r="B32" s="11"/>
    </row>
    <row r="33" spans="1:2" ht="12.75">
      <c r="A33" s="46" t="s">
        <v>121</v>
      </c>
      <c r="B33" s="4" t="s">
        <v>122</v>
      </c>
    </row>
    <row r="34" spans="1:2" ht="12.75">
      <c r="A34" s="14"/>
      <c r="B34" s="11" t="s">
        <v>325</v>
      </c>
    </row>
    <row r="35" spans="1:2" ht="12.75">
      <c r="A35" s="14"/>
      <c r="B35" s="11" t="s">
        <v>123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46" t="s">
        <v>124</v>
      </c>
      <c r="B38" s="4" t="s">
        <v>125</v>
      </c>
    </row>
    <row r="39" spans="1:2" ht="12.75">
      <c r="A39" s="46"/>
      <c r="B39" s="5" t="s">
        <v>255</v>
      </c>
    </row>
    <row r="40" spans="1:2" ht="12.75">
      <c r="A40" s="46"/>
      <c r="B40" s="5" t="s">
        <v>326</v>
      </c>
    </row>
    <row r="41" ht="12.75">
      <c r="A41" s="46"/>
    </row>
    <row r="42" spans="1:3" ht="12.75">
      <c r="A42" s="46"/>
      <c r="B42" s="5" t="s">
        <v>275</v>
      </c>
      <c r="C42" s="5" t="s">
        <v>327</v>
      </c>
    </row>
    <row r="43" spans="1:17" ht="12.75">
      <c r="A43" s="46"/>
      <c r="C43" s="5" t="s">
        <v>283</v>
      </c>
      <c r="I43" s="48"/>
      <c r="J43" s="48"/>
      <c r="K43" s="48"/>
      <c r="L43" s="49"/>
      <c r="M43" s="48"/>
      <c r="N43" s="48"/>
      <c r="Q43" s="39"/>
    </row>
    <row r="44" spans="1:17" ht="12.75">
      <c r="A44" s="46"/>
      <c r="B44" s="4"/>
      <c r="I44" s="48"/>
      <c r="J44" s="48"/>
      <c r="K44" s="48"/>
      <c r="L44" s="49"/>
      <c r="M44" s="48"/>
      <c r="N44" s="48"/>
      <c r="Q44" s="39"/>
    </row>
    <row r="45" spans="1:17" ht="12.75">
      <c r="A45" s="46"/>
      <c r="B45" s="4"/>
      <c r="I45" s="48"/>
      <c r="J45" s="48"/>
      <c r="K45" s="48"/>
      <c r="L45" s="49"/>
      <c r="M45" s="48"/>
      <c r="N45" s="48"/>
      <c r="Q45" s="39"/>
    </row>
    <row r="46" spans="1:14" ht="12.75">
      <c r="A46" s="46" t="s">
        <v>126</v>
      </c>
      <c r="B46" s="4" t="s">
        <v>127</v>
      </c>
      <c r="I46" s="48"/>
      <c r="J46" s="48"/>
      <c r="K46" s="48"/>
      <c r="M46" s="48"/>
      <c r="N46" s="48"/>
    </row>
    <row r="47" spans="2:14" ht="12.75">
      <c r="B47" s="50" t="s">
        <v>328</v>
      </c>
      <c r="I47" s="48"/>
      <c r="J47" s="48"/>
      <c r="K47" s="48"/>
      <c r="M47" s="48"/>
      <c r="N47" s="48"/>
    </row>
    <row r="48" spans="2:17" ht="12.75">
      <c r="B48" s="51"/>
      <c r="C48" s="47"/>
      <c r="I48" s="48"/>
      <c r="J48" s="48"/>
      <c r="K48" s="48"/>
      <c r="M48" s="48"/>
      <c r="N48" s="48"/>
      <c r="Q48" s="52"/>
    </row>
    <row r="49" spans="9:17" ht="12.75">
      <c r="I49" s="48"/>
      <c r="J49" s="48"/>
      <c r="K49" s="48"/>
      <c r="L49" s="39"/>
      <c r="M49" s="48"/>
      <c r="N49" s="48"/>
      <c r="O49" s="39"/>
      <c r="P49" s="39"/>
      <c r="Q49" s="49"/>
    </row>
    <row r="50" spans="1:14" ht="12.75">
      <c r="A50" s="46" t="s">
        <v>128</v>
      </c>
      <c r="B50" s="53" t="s">
        <v>129</v>
      </c>
      <c r="I50" s="48"/>
      <c r="J50" s="48"/>
      <c r="K50" s="48"/>
      <c r="M50" s="48"/>
      <c r="N50" s="48"/>
    </row>
    <row r="51" spans="1:14" ht="12.75">
      <c r="A51" s="46"/>
      <c r="B51" s="54"/>
      <c r="I51" s="48"/>
      <c r="J51" s="48"/>
      <c r="K51" s="43" t="s">
        <v>130</v>
      </c>
      <c r="M51" s="128" t="s">
        <v>131</v>
      </c>
      <c r="N51" s="128"/>
    </row>
    <row r="52" spans="1:14" ht="12.75">
      <c r="A52" s="46"/>
      <c r="B52" s="54"/>
      <c r="I52" s="48"/>
      <c r="J52" s="48"/>
      <c r="K52" s="56" t="s">
        <v>288</v>
      </c>
      <c r="M52" s="56" t="s">
        <v>288</v>
      </c>
      <c r="N52" s="56"/>
    </row>
    <row r="53" spans="9:16" ht="15">
      <c r="I53" s="57"/>
      <c r="J53" s="57"/>
      <c r="K53" s="58" t="s">
        <v>286</v>
      </c>
      <c r="M53" s="58" t="s">
        <v>287</v>
      </c>
      <c r="N53" s="58"/>
      <c r="P53" s="59"/>
    </row>
    <row r="54" spans="2:14" ht="15" customHeight="1">
      <c r="B54" s="4" t="s">
        <v>132</v>
      </c>
      <c r="I54" s="60"/>
      <c r="J54" s="60"/>
      <c r="K54" s="43" t="s">
        <v>8</v>
      </c>
      <c r="M54" s="43" t="s">
        <v>8</v>
      </c>
      <c r="N54" s="43"/>
    </row>
    <row r="55" spans="2:14" ht="12.75">
      <c r="B55" s="47"/>
      <c r="C55" s="5" t="s">
        <v>133</v>
      </c>
      <c r="I55" s="60"/>
      <c r="J55" s="60"/>
      <c r="K55" s="13">
        <v>1682</v>
      </c>
      <c r="M55" s="13">
        <v>755</v>
      </c>
      <c r="N55" s="13"/>
    </row>
    <row r="56" spans="2:14" ht="12.75">
      <c r="B56" s="47"/>
      <c r="C56" s="5" t="s">
        <v>134</v>
      </c>
      <c r="I56" s="60"/>
      <c r="J56" s="60"/>
      <c r="K56" s="13">
        <v>2710</v>
      </c>
      <c r="M56" s="13">
        <v>29368</v>
      </c>
      <c r="N56" s="13"/>
    </row>
    <row r="57" spans="3:14" ht="12.75">
      <c r="C57" s="5" t="s">
        <v>135</v>
      </c>
      <c r="I57" s="60"/>
      <c r="J57" s="60"/>
      <c r="K57" s="13">
        <v>41631</v>
      </c>
      <c r="M57" s="13">
        <v>35545</v>
      </c>
      <c r="N57" s="13"/>
    </row>
    <row r="58" spans="3:14" ht="12.75">
      <c r="C58" s="5" t="s">
        <v>136</v>
      </c>
      <c r="I58" s="55"/>
      <c r="J58" s="55"/>
      <c r="K58" s="40">
        <v>26209</v>
      </c>
      <c r="M58" s="40">
        <v>37579</v>
      </c>
      <c r="N58" s="41"/>
    </row>
    <row r="59" spans="2:14" ht="12.75">
      <c r="B59" s="47"/>
      <c r="C59" s="5" t="s">
        <v>137</v>
      </c>
      <c r="I59" s="60"/>
      <c r="J59" s="60"/>
      <c r="K59" s="13">
        <f>SUM(K55:K58)</f>
        <v>72232</v>
      </c>
      <c r="M59" s="13">
        <f>SUM(M55:M58)</f>
        <v>103247</v>
      </c>
      <c r="N59" s="13"/>
    </row>
    <row r="60" spans="1:14" ht="12.75">
      <c r="A60" s="14"/>
      <c r="B60" s="47"/>
      <c r="C60" s="5" t="s">
        <v>138</v>
      </c>
      <c r="I60" s="60"/>
      <c r="J60" s="60"/>
      <c r="K60" s="13">
        <v>-3059</v>
      </c>
      <c r="M60" s="13">
        <v>-3543</v>
      </c>
      <c r="N60" s="13"/>
    </row>
    <row r="61" spans="1:14" ht="13.5" thickBot="1">
      <c r="A61" s="14"/>
      <c r="C61" s="5" t="s">
        <v>71</v>
      </c>
      <c r="I61" s="60"/>
      <c r="J61" s="60"/>
      <c r="K61" s="62">
        <f>SUM(K59:K60)</f>
        <v>69173</v>
      </c>
      <c r="M61" s="62">
        <f>SUM(M59:M60)</f>
        <v>99704</v>
      </c>
      <c r="N61" s="41"/>
    </row>
    <row r="62" spans="1:17" ht="13.5" thickTop="1">
      <c r="A62" s="14"/>
      <c r="B62" s="47"/>
      <c r="I62" s="60"/>
      <c r="J62" s="60"/>
      <c r="K62" s="124"/>
      <c r="L62" s="124"/>
      <c r="M62" s="124"/>
      <c r="N62" s="124"/>
      <c r="Q62" s="13"/>
    </row>
    <row r="63" spans="1:17" ht="12.75">
      <c r="A63" s="14"/>
      <c r="B63" s="47"/>
      <c r="I63" s="60"/>
      <c r="J63" s="60"/>
      <c r="K63" s="124"/>
      <c r="L63" s="124"/>
      <c r="M63" s="124"/>
      <c r="N63" s="124"/>
      <c r="Q63" s="13"/>
    </row>
    <row r="64" spans="1:17" ht="12.75">
      <c r="A64" s="46" t="s">
        <v>128</v>
      </c>
      <c r="B64" s="53" t="s">
        <v>329</v>
      </c>
      <c r="I64" s="60"/>
      <c r="J64" s="60"/>
      <c r="K64" s="124"/>
      <c r="L64" s="124"/>
      <c r="M64" s="124"/>
      <c r="N64" s="124"/>
      <c r="Q64" s="13"/>
    </row>
    <row r="65" spans="1:17" ht="12.75">
      <c r="A65" s="14"/>
      <c r="B65" s="47"/>
      <c r="I65" s="60"/>
      <c r="J65" s="60"/>
      <c r="K65" s="43" t="s">
        <v>130</v>
      </c>
      <c r="M65" s="128" t="s">
        <v>131</v>
      </c>
      <c r="N65" s="124"/>
      <c r="Q65" s="13"/>
    </row>
    <row r="66" spans="1:17" ht="12.75">
      <c r="A66" s="14"/>
      <c r="B66" s="47"/>
      <c r="I66" s="60"/>
      <c r="J66" s="60"/>
      <c r="K66" s="56" t="s">
        <v>288</v>
      </c>
      <c r="M66" s="56" t="s">
        <v>288</v>
      </c>
      <c r="N66" s="124"/>
      <c r="Q66" s="13"/>
    </row>
    <row r="67" spans="1:17" ht="15">
      <c r="A67" s="14"/>
      <c r="B67" s="47"/>
      <c r="I67" s="60"/>
      <c r="J67" s="60"/>
      <c r="K67" s="58" t="s">
        <v>286</v>
      </c>
      <c r="M67" s="58" t="s">
        <v>287</v>
      </c>
      <c r="N67" s="124"/>
      <c r="Q67" s="13"/>
    </row>
    <row r="68" spans="2:14" ht="12.75">
      <c r="B68" s="4" t="s">
        <v>139</v>
      </c>
      <c r="I68" s="60"/>
      <c r="J68" s="60"/>
      <c r="K68" s="43" t="s">
        <v>8</v>
      </c>
      <c r="M68" s="43" t="s">
        <v>8</v>
      </c>
      <c r="N68" s="13"/>
    </row>
    <row r="69" spans="2:19" ht="12.75">
      <c r="B69" s="47"/>
      <c r="C69" s="5" t="s">
        <v>133</v>
      </c>
      <c r="I69" s="60"/>
      <c r="J69" s="60"/>
      <c r="K69" s="13">
        <v>-528</v>
      </c>
      <c r="M69" s="13">
        <v>-1394</v>
      </c>
      <c r="N69" s="13"/>
      <c r="S69" s="196"/>
    </row>
    <row r="70" spans="2:14" ht="12.75">
      <c r="B70" s="47"/>
      <c r="C70" s="5" t="s">
        <v>134</v>
      </c>
      <c r="I70" s="60"/>
      <c r="J70" s="60"/>
      <c r="K70" s="13">
        <v>5179</v>
      </c>
      <c r="M70" s="13">
        <v>3443</v>
      </c>
      <c r="N70" s="13"/>
    </row>
    <row r="71" spans="3:14" ht="12.75">
      <c r="C71" s="63" t="s">
        <v>135</v>
      </c>
      <c r="I71" s="60"/>
      <c r="J71" s="60"/>
      <c r="K71" s="13">
        <v>1621</v>
      </c>
      <c r="M71" s="13">
        <v>2943</v>
      </c>
      <c r="N71" s="13"/>
    </row>
    <row r="72" spans="3:14" ht="12.75">
      <c r="C72" s="5" t="s">
        <v>136</v>
      </c>
      <c r="I72" s="60"/>
      <c r="J72" s="60"/>
      <c r="K72" s="40">
        <v>1023</v>
      </c>
      <c r="M72" s="40">
        <v>-11122</v>
      </c>
      <c r="N72" s="41"/>
    </row>
    <row r="73" spans="2:14" ht="12.75">
      <c r="B73" s="47"/>
      <c r="I73" s="60"/>
      <c r="J73" s="60"/>
      <c r="K73" s="13">
        <f>SUM(K69:K72)</f>
        <v>7295</v>
      </c>
      <c r="M73" s="13">
        <f>SUM(M69:M72)</f>
        <v>-6130</v>
      </c>
      <c r="N73" s="13"/>
    </row>
    <row r="74" spans="2:19" ht="12.75">
      <c r="B74" s="47"/>
      <c r="C74" s="11" t="s">
        <v>140</v>
      </c>
      <c r="I74" s="60"/>
      <c r="J74" s="60"/>
      <c r="K74" s="13">
        <v>-4921</v>
      </c>
      <c r="M74" s="13">
        <v>-6453</v>
      </c>
      <c r="N74" s="13"/>
      <c r="S74" s="13"/>
    </row>
    <row r="75" spans="2:14" ht="12.75">
      <c r="B75" s="47"/>
      <c r="C75" s="5" t="s">
        <v>141</v>
      </c>
      <c r="I75" s="60"/>
      <c r="J75" s="60"/>
      <c r="K75" s="40">
        <v>487</v>
      </c>
      <c r="M75" s="40">
        <v>461</v>
      </c>
      <c r="N75" s="41"/>
    </row>
    <row r="76" spans="2:19" ht="12.75">
      <c r="B76" s="47"/>
      <c r="C76" s="5" t="s">
        <v>261</v>
      </c>
      <c r="I76" s="96"/>
      <c r="J76" s="96"/>
      <c r="K76" s="13">
        <f>SUM(K73:K75)</f>
        <v>2861</v>
      </c>
      <c r="M76" s="13">
        <f>SUM(M73:M75)</f>
        <v>-12122</v>
      </c>
      <c r="N76" s="13"/>
      <c r="S76" s="13"/>
    </row>
    <row r="77" spans="2:14" ht="12.75">
      <c r="B77" s="47"/>
      <c r="C77" s="5" t="s">
        <v>142</v>
      </c>
      <c r="I77" s="96"/>
      <c r="J77" s="96"/>
      <c r="K77" s="13">
        <v>-603</v>
      </c>
      <c r="M77" s="13">
        <v>-2081</v>
      </c>
      <c r="N77" s="13"/>
    </row>
    <row r="78" spans="2:14" ht="13.5" thickBot="1">
      <c r="B78" s="47"/>
      <c r="C78" s="5" t="s">
        <v>330</v>
      </c>
      <c r="I78" s="96"/>
      <c r="J78" s="96"/>
      <c r="K78" s="62">
        <f>SUM(K76:K77)</f>
        <v>2258</v>
      </c>
      <c r="M78" s="62">
        <f>SUM(M76:M77)</f>
        <v>-14203</v>
      </c>
      <c r="N78" s="41"/>
    </row>
    <row r="79" spans="2:17" ht="13.5" thickTop="1">
      <c r="B79" s="47"/>
      <c r="I79" s="96"/>
      <c r="J79" s="96"/>
      <c r="K79" s="124"/>
      <c r="L79" s="124"/>
      <c r="M79" s="124"/>
      <c r="N79" s="124"/>
      <c r="Q79" s="13"/>
    </row>
    <row r="80" spans="1:12" ht="12.75">
      <c r="A80" s="51"/>
      <c r="B80" s="47"/>
      <c r="K80" s="13"/>
      <c r="L80" s="13"/>
    </row>
    <row r="81" spans="1:2" ht="12.75">
      <c r="A81" s="46" t="s">
        <v>143</v>
      </c>
      <c r="B81" s="54" t="s">
        <v>144</v>
      </c>
    </row>
    <row r="82" spans="1:2" ht="12.75">
      <c r="A82" s="46"/>
      <c r="B82" s="11" t="s">
        <v>145</v>
      </c>
    </row>
    <row r="83" spans="1:2" ht="12.75">
      <c r="A83" s="46"/>
      <c r="B83" s="47" t="s">
        <v>331</v>
      </c>
    </row>
    <row r="84" spans="1:2" ht="12.75">
      <c r="A84" s="46"/>
      <c r="B84" s="47"/>
    </row>
    <row r="85" spans="1:2" ht="12.75">
      <c r="A85" s="46"/>
      <c r="B85" s="47"/>
    </row>
    <row r="86" spans="1:2" ht="12.75">
      <c r="A86" s="46" t="s">
        <v>146</v>
      </c>
      <c r="B86" s="46" t="s">
        <v>147</v>
      </c>
    </row>
    <row r="87" spans="1:2" ht="12.75">
      <c r="A87" s="46"/>
      <c r="B87" s="11" t="s">
        <v>332</v>
      </c>
    </row>
    <row r="88" spans="1:2" ht="12.75">
      <c r="A88" s="46"/>
      <c r="B88" s="46"/>
    </row>
    <row r="89" spans="1:2" ht="12.75">
      <c r="A89" s="46"/>
      <c r="B89" s="46"/>
    </row>
    <row r="90" spans="1:2" ht="12.75">
      <c r="A90" s="46" t="s">
        <v>148</v>
      </c>
      <c r="B90" s="46" t="s">
        <v>149</v>
      </c>
    </row>
    <row r="91" spans="1:2" ht="12.75">
      <c r="A91" s="46"/>
      <c r="B91" s="64" t="s">
        <v>333</v>
      </c>
    </row>
    <row r="92" spans="1:2" ht="12.75">
      <c r="A92" s="46"/>
      <c r="B92" s="64"/>
    </row>
    <row r="93" spans="1:3" ht="12.75">
      <c r="A93" s="46"/>
      <c r="B93" s="5" t="s">
        <v>275</v>
      </c>
      <c r="C93" s="5" t="s">
        <v>334</v>
      </c>
    </row>
    <row r="94" spans="1:3" ht="12.75">
      <c r="A94" s="46"/>
      <c r="C94" s="5" t="s">
        <v>335</v>
      </c>
    </row>
    <row r="95" spans="1:3" ht="12.75">
      <c r="A95" s="46"/>
      <c r="C95" s="5" t="s">
        <v>336</v>
      </c>
    </row>
    <row r="96" spans="1:2" ht="12.75">
      <c r="A96" s="46"/>
      <c r="B96" s="64"/>
    </row>
    <row r="97" spans="1:3" ht="12.75">
      <c r="A97" s="46"/>
      <c r="B97" s="5" t="s">
        <v>276</v>
      </c>
      <c r="C97" s="5" t="s">
        <v>369</v>
      </c>
    </row>
    <row r="98" spans="1:3" ht="12.75">
      <c r="A98" s="46"/>
      <c r="C98" s="5" t="s">
        <v>370</v>
      </c>
    </row>
    <row r="99" ht="12.75">
      <c r="A99" s="46"/>
    </row>
    <row r="100" spans="1:2" ht="12.75">
      <c r="A100" s="46"/>
      <c r="B100" s="64"/>
    </row>
    <row r="101" spans="1:20" ht="12.75">
      <c r="A101" s="46" t="s">
        <v>150</v>
      </c>
      <c r="B101" s="65" t="s">
        <v>151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2.75">
      <c r="A102" s="46"/>
      <c r="B102" s="11" t="s">
        <v>337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2.75">
      <c r="A103" s="46"/>
      <c r="B103" s="7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ht="12.75">
      <c r="A104" s="46"/>
      <c r="B104" s="11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ht="12.75">
      <c r="A105" s="46" t="s">
        <v>152</v>
      </c>
      <c r="B105" s="65" t="s">
        <v>153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2.75">
      <c r="A106" s="46"/>
      <c r="B106" s="11" t="s">
        <v>338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2.75">
      <c r="A107" s="46"/>
      <c r="B107" s="11"/>
      <c r="C107" s="47"/>
      <c r="D107" s="47"/>
      <c r="E107" s="47"/>
      <c r="F107" s="47"/>
      <c r="G107" s="47"/>
      <c r="H107" s="47"/>
      <c r="I107" s="47"/>
      <c r="J107" s="47"/>
      <c r="K107" s="47"/>
      <c r="M107" s="61" t="s">
        <v>8</v>
      </c>
      <c r="N107" s="61"/>
      <c r="P107" s="47"/>
      <c r="Q107" s="47"/>
      <c r="R107" s="47"/>
      <c r="S107" s="47"/>
      <c r="T107" s="47"/>
    </row>
    <row r="108" spans="1:2" ht="12.75">
      <c r="A108" s="46"/>
      <c r="B108" s="51" t="s">
        <v>154</v>
      </c>
    </row>
    <row r="109" spans="1:20" ht="13.5" thickBot="1">
      <c r="A109" s="1"/>
      <c r="B109" s="11"/>
      <c r="C109" s="47" t="s">
        <v>31</v>
      </c>
      <c r="D109" s="47"/>
      <c r="E109" s="47"/>
      <c r="F109" s="47"/>
      <c r="G109" s="47"/>
      <c r="H109" s="47"/>
      <c r="I109" s="47"/>
      <c r="J109" s="47"/>
      <c r="K109" s="47"/>
      <c r="M109" s="66">
        <v>2001</v>
      </c>
      <c r="N109" s="67"/>
      <c r="P109" s="47"/>
      <c r="Q109" s="47"/>
      <c r="R109" s="47"/>
      <c r="S109" s="47"/>
      <c r="T109" s="47"/>
    </row>
    <row r="110" spans="1:20" ht="12.75">
      <c r="A110" s="1"/>
      <c r="B110" s="11"/>
      <c r="C110" s="47"/>
      <c r="D110" s="47"/>
      <c r="E110" s="47"/>
      <c r="F110" s="47"/>
      <c r="G110" s="47"/>
      <c r="H110" s="47"/>
      <c r="I110" s="47"/>
      <c r="J110" s="47"/>
      <c r="K110" s="47"/>
      <c r="L110" s="67"/>
      <c r="M110" s="47"/>
      <c r="N110" s="47"/>
      <c r="O110" s="47"/>
      <c r="P110" s="47"/>
      <c r="Q110" s="47"/>
      <c r="R110" s="47"/>
      <c r="S110" s="47"/>
      <c r="T110" s="47"/>
    </row>
    <row r="111" spans="1:20" ht="12.75">
      <c r="A111" s="1"/>
      <c r="B111" s="11"/>
      <c r="C111" s="47"/>
      <c r="D111" s="47"/>
      <c r="E111" s="47"/>
      <c r="F111" s="47"/>
      <c r="G111" s="47"/>
      <c r="H111" s="47"/>
      <c r="I111" s="47"/>
      <c r="J111" s="47"/>
      <c r="K111" s="177"/>
      <c r="L111" s="67"/>
      <c r="M111" s="177"/>
      <c r="N111" s="177"/>
      <c r="O111" s="177"/>
      <c r="P111" s="47"/>
      <c r="Q111" s="47"/>
      <c r="R111" s="47"/>
      <c r="S111" s="47"/>
      <c r="T111" s="47"/>
    </row>
    <row r="112" spans="1:20" ht="14.25">
      <c r="A112" s="123" t="s">
        <v>155</v>
      </c>
      <c r="B112" s="6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" ht="12.75">
      <c r="A113" s="46"/>
      <c r="B113" s="45"/>
    </row>
    <row r="114" spans="1:2" ht="12.75">
      <c r="A114" s="46" t="s">
        <v>156</v>
      </c>
      <c r="B114" s="1" t="s">
        <v>157</v>
      </c>
    </row>
    <row r="115" spans="1:2" ht="12.75">
      <c r="A115" s="46"/>
      <c r="B115" s="11" t="s">
        <v>339</v>
      </c>
    </row>
    <row r="116" spans="1:2" ht="12.75">
      <c r="A116" s="46"/>
      <c r="B116" s="11" t="s">
        <v>340</v>
      </c>
    </row>
    <row r="117" spans="1:2" ht="12.75">
      <c r="A117" s="46"/>
      <c r="B117" s="11" t="s">
        <v>341</v>
      </c>
    </row>
    <row r="118" spans="1:3" ht="12.75">
      <c r="A118" s="1"/>
      <c r="B118" s="51"/>
      <c r="C118" s="63"/>
    </row>
    <row r="119" spans="1:3" ht="12.75">
      <c r="A119" s="1"/>
      <c r="B119" s="69" t="s">
        <v>342</v>
      </c>
      <c r="C119" s="47"/>
    </row>
    <row r="120" spans="1:3" ht="12.75">
      <c r="A120" s="1"/>
      <c r="B120" s="69" t="s">
        <v>343</v>
      </c>
      <c r="C120" s="47"/>
    </row>
    <row r="121" spans="1:3" ht="12.75">
      <c r="A121" s="1"/>
      <c r="B121" s="70" t="s">
        <v>344</v>
      </c>
      <c r="C121" s="47"/>
    </row>
    <row r="122" spans="1:2" ht="12.75">
      <c r="A122" s="46"/>
      <c r="B122" s="47"/>
    </row>
    <row r="123" ht="12.75">
      <c r="B123" s="14"/>
    </row>
    <row r="124" spans="1:2" ht="12.75">
      <c r="A124" s="46" t="s">
        <v>158</v>
      </c>
      <c r="B124" s="65" t="s">
        <v>159</v>
      </c>
    </row>
    <row r="125" spans="1:2" ht="12.75">
      <c r="A125" s="46"/>
      <c r="B125" s="71" t="s">
        <v>345</v>
      </c>
    </row>
    <row r="126" spans="1:2" ht="12.75">
      <c r="A126" s="46"/>
      <c r="B126" s="71" t="s">
        <v>346</v>
      </c>
    </row>
    <row r="127" spans="1:2" ht="12.75">
      <c r="A127" s="46"/>
      <c r="B127" s="71" t="s">
        <v>347</v>
      </c>
    </row>
    <row r="128" spans="1:17" ht="12.75">
      <c r="A128" s="46"/>
      <c r="B128" s="47"/>
      <c r="J128" s="75"/>
      <c r="L128" s="72"/>
      <c r="Q128" s="72"/>
    </row>
    <row r="129" spans="1:17" ht="12.75">
      <c r="A129" s="46"/>
      <c r="B129" s="63"/>
      <c r="J129" s="75"/>
      <c r="L129" s="72"/>
      <c r="Q129" s="72"/>
    </row>
    <row r="130" spans="1:17" ht="12.75">
      <c r="A130" s="46" t="s">
        <v>160</v>
      </c>
      <c r="B130" s="1" t="s">
        <v>161</v>
      </c>
      <c r="J130" s="75"/>
      <c r="L130" s="73"/>
      <c r="Q130" s="72"/>
    </row>
    <row r="131" spans="1:17" ht="12.75">
      <c r="A131" s="46"/>
      <c r="B131" s="71" t="s">
        <v>348</v>
      </c>
      <c r="C131" s="74"/>
      <c r="D131" s="74"/>
      <c r="J131" s="75"/>
      <c r="L131" s="73"/>
      <c r="Q131" s="72"/>
    </row>
    <row r="132" spans="1:17" ht="12.75">
      <c r="A132" s="46"/>
      <c r="B132" s="71" t="s">
        <v>284</v>
      </c>
      <c r="C132" s="74"/>
      <c r="D132" s="74"/>
      <c r="J132" s="75"/>
      <c r="L132" s="72"/>
      <c r="Q132" s="72"/>
    </row>
    <row r="133" spans="1:17" ht="12.75">
      <c r="A133" s="46"/>
      <c r="B133" s="64"/>
      <c r="C133" s="70"/>
      <c r="D133" s="74"/>
      <c r="I133" s="39"/>
      <c r="Q133" s="39"/>
    </row>
    <row r="134" spans="1:11" ht="12.75">
      <c r="A134" s="46"/>
      <c r="B134" s="47"/>
      <c r="C134" s="51"/>
      <c r="I134" s="39"/>
      <c r="J134" s="39"/>
      <c r="K134" s="39"/>
    </row>
    <row r="135" spans="1:11" ht="12.75">
      <c r="A135" s="46" t="s">
        <v>162</v>
      </c>
      <c r="B135" s="1" t="s">
        <v>163</v>
      </c>
      <c r="I135" s="39"/>
      <c r="J135" s="39"/>
      <c r="K135" s="39"/>
    </row>
    <row r="136" spans="1:11" ht="12.75">
      <c r="A136" s="46"/>
      <c r="B136" s="11" t="s">
        <v>164</v>
      </c>
      <c r="I136" s="39"/>
      <c r="J136" s="39"/>
      <c r="K136" s="39"/>
    </row>
    <row r="137" spans="1:11" ht="12.75">
      <c r="A137" s="46"/>
      <c r="B137" s="11" t="s">
        <v>88</v>
      </c>
      <c r="I137" s="39"/>
      <c r="J137" s="39"/>
      <c r="K137" s="39"/>
    </row>
    <row r="138" spans="1:11" ht="12.75">
      <c r="A138" s="46"/>
      <c r="B138" s="11"/>
      <c r="I138" s="39"/>
      <c r="J138" s="39"/>
      <c r="K138" s="39"/>
    </row>
    <row r="139" spans="1:2" ht="12.75">
      <c r="A139" s="46" t="s">
        <v>165</v>
      </c>
      <c r="B139" s="1" t="s">
        <v>166</v>
      </c>
    </row>
    <row r="140" spans="1:14" ht="12.75">
      <c r="A140" s="46"/>
      <c r="B140" s="11" t="s">
        <v>167</v>
      </c>
      <c r="J140" s="96"/>
      <c r="K140" s="55" t="s">
        <v>5</v>
      </c>
      <c r="M140" s="55" t="s">
        <v>130</v>
      </c>
      <c r="N140" s="55"/>
    </row>
    <row r="141" spans="1:14" ht="12.75">
      <c r="A141" s="46"/>
      <c r="B141" s="46"/>
      <c r="J141" s="96"/>
      <c r="K141" s="76" t="s">
        <v>7</v>
      </c>
      <c r="M141" s="55" t="s">
        <v>288</v>
      </c>
      <c r="N141" s="55"/>
    </row>
    <row r="142" spans="1:14" ht="15">
      <c r="A142" s="46"/>
      <c r="B142" s="46"/>
      <c r="J142" s="125"/>
      <c r="K142" s="77" t="s">
        <v>286</v>
      </c>
      <c r="M142" s="78" t="str">
        <f>K142</f>
        <v>30 Sep 2009</v>
      </c>
      <c r="N142" s="78"/>
    </row>
    <row r="143" spans="1:14" ht="12.75">
      <c r="A143" s="46"/>
      <c r="B143" s="54"/>
      <c r="J143" s="96"/>
      <c r="K143" s="55" t="s">
        <v>8</v>
      </c>
      <c r="M143" s="55" t="s">
        <v>8</v>
      </c>
      <c r="N143" s="55"/>
    </row>
    <row r="144" spans="1:14" ht="12.75">
      <c r="A144" s="46"/>
      <c r="B144" s="54"/>
      <c r="J144" s="96"/>
      <c r="K144" s="55"/>
      <c r="M144" s="55"/>
      <c r="N144" s="55"/>
    </row>
    <row r="145" spans="1:15" ht="12.75">
      <c r="A145" s="1"/>
      <c r="B145" s="1"/>
      <c r="C145" s="47" t="s">
        <v>237</v>
      </c>
      <c r="K145" s="13">
        <v>235</v>
      </c>
      <c r="M145" s="80">
        <v>235</v>
      </c>
      <c r="N145" s="80"/>
      <c r="O145" s="13"/>
    </row>
    <row r="146" spans="1:16" ht="12.75">
      <c r="A146" s="46"/>
      <c r="B146" s="54"/>
      <c r="C146" s="5" t="s">
        <v>168</v>
      </c>
      <c r="J146" s="13"/>
      <c r="K146" s="13">
        <v>368</v>
      </c>
      <c r="M146" s="13">
        <v>368</v>
      </c>
      <c r="N146" s="13"/>
      <c r="P146" s="13"/>
    </row>
    <row r="147" spans="1:14" ht="13.5" thickBot="1">
      <c r="A147" s="46"/>
      <c r="B147" s="51"/>
      <c r="C147" s="5" t="s">
        <v>169</v>
      </c>
      <c r="K147" s="62">
        <f>SUM(K145:K146)</f>
        <v>603</v>
      </c>
      <c r="M147" s="165">
        <f>SUM(M145:M146)</f>
        <v>603</v>
      </c>
      <c r="N147" s="178"/>
    </row>
    <row r="148" spans="1:17" ht="13.5" thickTop="1">
      <c r="A148" s="46"/>
      <c r="B148" s="51"/>
      <c r="K148" s="166"/>
      <c r="L148" s="166"/>
      <c r="Q148" s="166"/>
    </row>
    <row r="149" spans="1:2" ht="12.75">
      <c r="A149" s="46"/>
      <c r="B149" s="51" t="s">
        <v>247</v>
      </c>
    </row>
    <row r="150" spans="1:3" ht="12.75">
      <c r="A150" s="46"/>
      <c r="B150" s="51" t="s">
        <v>170</v>
      </c>
      <c r="C150" s="47"/>
    </row>
    <row r="151" spans="1:3" ht="12.75">
      <c r="A151" s="46"/>
      <c r="B151" s="51"/>
      <c r="C151" s="47"/>
    </row>
    <row r="152" spans="1:3" ht="12.75">
      <c r="A152" s="46"/>
      <c r="B152" s="51"/>
      <c r="C152" s="47"/>
    </row>
    <row r="153" spans="1:3" ht="12.75">
      <c r="A153" s="46" t="s">
        <v>171</v>
      </c>
      <c r="B153" s="53" t="s">
        <v>172</v>
      </c>
      <c r="C153" s="47"/>
    </row>
    <row r="154" spans="1:30" ht="12.75">
      <c r="A154" s="46"/>
      <c r="B154" s="51" t="s">
        <v>349</v>
      </c>
      <c r="C154" s="47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ht="12.75">
      <c r="A155" s="46"/>
      <c r="B155" s="51"/>
      <c r="C155" s="47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ht="12.75">
      <c r="A156" s="46"/>
      <c r="B156" s="51"/>
      <c r="C156" s="47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ht="12.75">
      <c r="A157" s="46" t="s">
        <v>173</v>
      </c>
      <c r="B157" s="4" t="s">
        <v>174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ht="12.75">
      <c r="A158" s="46"/>
      <c r="B158" s="4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2:30" ht="12.75">
      <c r="B159" s="5" t="s">
        <v>175</v>
      </c>
      <c r="C159" s="51" t="s">
        <v>222</v>
      </c>
      <c r="K159" s="81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3:30" ht="12.75">
      <c r="C160" s="51"/>
      <c r="K160" s="55" t="s">
        <v>5</v>
      </c>
      <c r="M160" s="55" t="s">
        <v>130</v>
      </c>
      <c r="N160" s="55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2:30" ht="12.75">
      <c r="B161" s="51"/>
      <c r="C161" s="47"/>
      <c r="K161" s="76" t="s">
        <v>7</v>
      </c>
      <c r="M161" s="55" t="s">
        <v>288</v>
      </c>
      <c r="N161" s="55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2:30" ht="15">
      <c r="B162" s="51"/>
      <c r="C162" s="47"/>
      <c r="K162" s="77" t="s">
        <v>286</v>
      </c>
      <c r="M162" s="78" t="str">
        <f>K162</f>
        <v>30 Sep 2009</v>
      </c>
      <c r="N162" s="78"/>
      <c r="Q162" s="39"/>
      <c r="R162" s="39"/>
      <c r="S162" s="39"/>
      <c r="T162" s="39"/>
      <c r="U162" s="39"/>
      <c r="V162" s="39"/>
      <c r="W162" s="39"/>
      <c r="X162" s="79"/>
      <c r="Y162" s="79"/>
      <c r="Z162" s="39"/>
      <c r="AA162" s="79"/>
      <c r="AB162" s="79"/>
      <c r="AC162" s="39"/>
      <c r="AD162" s="39"/>
    </row>
    <row r="163" spans="2:30" ht="12.75">
      <c r="B163" s="51"/>
      <c r="C163" s="47"/>
      <c r="K163" s="55" t="s">
        <v>8</v>
      </c>
      <c r="M163" s="55" t="s">
        <v>8</v>
      </c>
      <c r="N163" s="55"/>
      <c r="Q163" s="39"/>
      <c r="R163" s="39"/>
      <c r="S163" s="197"/>
      <c r="T163" s="39"/>
      <c r="U163" s="197"/>
      <c r="V163" s="197"/>
      <c r="W163" s="39"/>
      <c r="X163" s="39"/>
      <c r="Y163" s="39"/>
      <c r="Z163" s="39"/>
      <c r="AA163" s="39"/>
      <c r="AB163" s="39"/>
      <c r="AC163" s="39"/>
      <c r="AD163" s="39"/>
    </row>
    <row r="164" spans="2:30" ht="12.75">
      <c r="B164" s="51"/>
      <c r="C164" s="47"/>
      <c r="K164" s="55"/>
      <c r="M164" s="55"/>
      <c r="N164" s="55"/>
      <c r="Q164" s="39"/>
      <c r="R164" s="39"/>
      <c r="S164" s="41"/>
      <c r="T164" s="41"/>
      <c r="U164" s="41"/>
      <c r="V164" s="41"/>
      <c r="W164" s="39"/>
      <c r="X164" s="39"/>
      <c r="Y164" s="39"/>
      <c r="Z164" s="39"/>
      <c r="AA164" s="39"/>
      <c r="AB164" s="39"/>
      <c r="AC164" s="39"/>
      <c r="AD164" s="39"/>
    </row>
    <row r="165" spans="2:30" ht="12.75">
      <c r="B165" s="51"/>
      <c r="C165" s="47" t="s">
        <v>176</v>
      </c>
      <c r="K165" s="61">
        <v>0</v>
      </c>
      <c r="M165" s="61">
        <v>0</v>
      </c>
      <c r="N165" s="61"/>
      <c r="O165" s="61"/>
      <c r="P165" s="61"/>
      <c r="Q165" s="39"/>
      <c r="R165" s="41"/>
      <c r="S165" s="41"/>
      <c r="T165" s="41"/>
      <c r="U165" s="41"/>
      <c r="V165" s="41"/>
      <c r="W165" s="39"/>
      <c r="X165" s="39"/>
      <c r="Y165" s="39"/>
      <c r="Z165" s="39"/>
      <c r="AA165" s="39"/>
      <c r="AB165" s="39"/>
      <c r="AC165" s="39"/>
      <c r="AD165" s="39"/>
    </row>
    <row r="166" spans="2:30" ht="12.75">
      <c r="B166" s="51"/>
      <c r="C166" s="47" t="s">
        <v>177</v>
      </c>
      <c r="K166" s="13">
        <v>1984</v>
      </c>
      <c r="M166" s="61">
        <v>1984</v>
      </c>
      <c r="N166" s="61"/>
      <c r="O166" s="61"/>
      <c r="P166" s="13"/>
      <c r="Q166" s="39"/>
      <c r="R166" s="41"/>
      <c r="S166" s="41"/>
      <c r="T166" s="41"/>
      <c r="U166" s="41"/>
      <c r="V166" s="41"/>
      <c r="W166" s="39"/>
      <c r="X166" s="39"/>
      <c r="Y166" s="41"/>
      <c r="Z166" s="39"/>
      <c r="AA166" s="39"/>
      <c r="AB166" s="41"/>
      <c r="AC166" s="39"/>
      <c r="AD166" s="39"/>
    </row>
    <row r="167" spans="2:30" ht="12.75">
      <c r="B167" s="51"/>
      <c r="C167" s="47" t="s">
        <v>223</v>
      </c>
      <c r="K167" s="13">
        <v>0</v>
      </c>
      <c r="M167" s="61">
        <v>0</v>
      </c>
      <c r="N167" s="61"/>
      <c r="O167" s="61"/>
      <c r="P167" s="13"/>
      <c r="Q167" s="39"/>
      <c r="R167" s="41"/>
      <c r="S167" s="41"/>
      <c r="T167" s="41"/>
      <c r="U167" s="41"/>
      <c r="V167" s="41"/>
      <c r="W167" s="39"/>
      <c r="X167" s="39"/>
      <c r="Y167" s="41"/>
      <c r="Z167" s="39"/>
      <c r="AA167" s="39"/>
      <c r="AB167" s="41"/>
      <c r="AC167" s="39"/>
      <c r="AD167" s="41"/>
    </row>
    <row r="168" spans="2:30" ht="12.75">
      <c r="B168" s="51"/>
      <c r="P168" s="13"/>
      <c r="Q168" s="39"/>
      <c r="R168" s="41"/>
      <c r="S168" s="41"/>
      <c r="T168" s="41"/>
      <c r="U168" s="41"/>
      <c r="V168" s="41"/>
      <c r="W168" s="39"/>
      <c r="X168" s="41"/>
      <c r="Y168" s="39"/>
      <c r="Z168" s="39"/>
      <c r="AA168" s="41"/>
      <c r="AB168" s="41"/>
      <c r="AC168" s="39"/>
      <c r="AD168" s="41"/>
    </row>
    <row r="169" spans="1:30" ht="15" customHeight="1">
      <c r="A169" s="71"/>
      <c r="B169" s="5" t="s">
        <v>178</v>
      </c>
      <c r="C169" s="5" t="s">
        <v>350</v>
      </c>
      <c r="E169" s="74"/>
      <c r="F169" s="74"/>
      <c r="G169" s="74"/>
      <c r="H169" s="74"/>
      <c r="I169" s="74"/>
      <c r="J169" s="74"/>
      <c r="K169" s="82"/>
      <c r="Q169" s="39"/>
      <c r="R169" s="179"/>
      <c r="S169" s="41"/>
      <c r="T169" s="41"/>
      <c r="U169" s="41"/>
      <c r="V169" s="41"/>
      <c r="W169" s="39"/>
      <c r="X169" s="39"/>
      <c r="Y169" s="39"/>
      <c r="Z169" s="39"/>
      <c r="AA169" s="39"/>
      <c r="AB169" s="39"/>
      <c r="AC169" s="39"/>
      <c r="AD169" s="39"/>
    </row>
    <row r="170" spans="1:30" ht="15" customHeight="1">
      <c r="A170" s="71"/>
      <c r="B170" s="69"/>
      <c r="C170" s="69"/>
      <c r="E170" s="74"/>
      <c r="F170" s="74"/>
      <c r="G170" s="74"/>
      <c r="H170" s="74"/>
      <c r="I170" s="74"/>
      <c r="J170" s="74"/>
      <c r="K170" s="82"/>
      <c r="L170" s="13"/>
      <c r="M170" s="83" t="s">
        <v>8</v>
      </c>
      <c r="N170" s="83"/>
      <c r="P170" s="74"/>
      <c r="Q170" s="39"/>
      <c r="R170" s="179"/>
      <c r="S170" s="17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19" ht="15" customHeight="1" thickBot="1">
      <c r="A171" s="71"/>
      <c r="B171" s="69"/>
      <c r="C171" s="69" t="s">
        <v>179</v>
      </c>
      <c r="E171" s="74"/>
      <c r="F171" s="74"/>
      <c r="G171" s="74"/>
      <c r="H171" s="74"/>
      <c r="I171" s="74"/>
      <c r="J171" s="74"/>
      <c r="K171" s="82"/>
      <c r="L171" s="13"/>
      <c r="M171" s="85">
        <v>151055</v>
      </c>
      <c r="N171" s="179"/>
      <c r="P171" s="74"/>
      <c r="R171" s="74"/>
      <c r="S171" s="74"/>
    </row>
    <row r="172" spans="1:19" ht="15" customHeight="1">
      <c r="A172" s="71"/>
      <c r="B172" s="69"/>
      <c r="C172" s="69"/>
      <c r="E172" s="74"/>
      <c r="F172" s="74"/>
      <c r="G172" s="74"/>
      <c r="H172" s="74"/>
      <c r="I172" s="74"/>
      <c r="J172" s="74"/>
      <c r="K172" s="82"/>
      <c r="L172" s="13"/>
      <c r="M172" s="74"/>
      <c r="N172" s="74"/>
      <c r="P172" s="74"/>
      <c r="R172" s="74"/>
      <c r="S172" s="74"/>
    </row>
    <row r="173" spans="1:19" ht="15" customHeight="1">
      <c r="A173" s="71"/>
      <c r="B173" s="69"/>
      <c r="C173" s="69" t="s">
        <v>258</v>
      </c>
      <c r="E173" s="74"/>
      <c r="F173" s="74"/>
      <c r="G173" s="74"/>
      <c r="H173" s="74"/>
      <c r="I173" s="74"/>
      <c r="J173" s="74"/>
      <c r="K173" s="82"/>
      <c r="P173" s="74"/>
      <c r="R173" s="74"/>
      <c r="S173" s="74"/>
    </row>
    <row r="174" spans="1:19" ht="15" customHeight="1">
      <c r="A174" s="71"/>
      <c r="B174" s="69"/>
      <c r="C174" s="69"/>
      <c r="D174" s="5" t="s">
        <v>256</v>
      </c>
      <c r="E174" s="74"/>
      <c r="F174" s="74"/>
      <c r="G174" s="74"/>
      <c r="H174" s="74"/>
      <c r="I174" s="74"/>
      <c r="J174" s="74"/>
      <c r="K174" s="82"/>
      <c r="M174" s="13">
        <v>89237</v>
      </c>
      <c r="N174" s="74"/>
      <c r="P174" s="74"/>
      <c r="R174" s="74"/>
      <c r="S174" s="74"/>
    </row>
    <row r="175" spans="1:19" ht="15" customHeight="1">
      <c r="A175" s="71"/>
      <c r="B175" s="69"/>
      <c r="C175" s="69"/>
      <c r="D175" s="5" t="s">
        <v>351</v>
      </c>
      <c r="E175" s="74"/>
      <c r="F175" s="74"/>
      <c r="G175" s="74"/>
      <c r="H175" s="74"/>
      <c r="I175" s="74"/>
      <c r="J175" s="74"/>
      <c r="K175" s="82"/>
      <c r="M175" s="13">
        <f>-M166</f>
        <v>-1984</v>
      </c>
      <c r="N175" s="74"/>
      <c r="P175" s="74"/>
      <c r="R175" s="74"/>
      <c r="S175" s="74"/>
    </row>
    <row r="176" spans="1:19" ht="15" customHeight="1">
      <c r="A176" s="71"/>
      <c r="B176" s="69"/>
      <c r="C176" s="69"/>
      <c r="D176" s="5" t="s">
        <v>277</v>
      </c>
      <c r="E176" s="74"/>
      <c r="F176" s="74"/>
      <c r="G176" s="74"/>
      <c r="H176" s="74"/>
      <c r="I176" s="74"/>
      <c r="J176" s="74"/>
      <c r="K176" s="82"/>
      <c r="M176" s="2">
        <v>83</v>
      </c>
      <c r="N176" s="2"/>
      <c r="P176" s="74"/>
      <c r="R176" s="74"/>
      <c r="S176" s="74"/>
    </row>
    <row r="177" spans="1:19" ht="15" customHeight="1" thickBot="1">
      <c r="A177" s="71"/>
      <c r="B177" s="69"/>
      <c r="C177" s="69"/>
      <c r="D177" s="5" t="s">
        <v>257</v>
      </c>
      <c r="E177" s="74"/>
      <c r="F177" s="74"/>
      <c r="G177" s="74"/>
      <c r="H177" s="74"/>
      <c r="I177" s="74"/>
      <c r="J177" s="74"/>
      <c r="K177" s="82"/>
      <c r="M177" s="168">
        <f>SUM(M174:M176)</f>
        <v>87336</v>
      </c>
      <c r="N177" s="179"/>
      <c r="P177" s="74"/>
      <c r="R177" s="74"/>
      <c r="S177" s="74"/>
    </row>
    <row r="178" spans="1:19" ht="15" customHeight="1">
      <c r="A178" s="71"/>
      <c r="B178" s="69"/>
      <c r="C178" s="69"/>
      <c r="E178" s="74"/>
      <c r="F178" s="74"/>
      <c r="G178" s="74"/>
      <c r="H178" s="74"/>
      <c r="I178" s="74"/>
      <c r="J178" s="74"/>
      <c r="K178" s="82"/>
      <c r="M178" s="74"/>
      <c r="P178" s="74"/>
      <c r="R178" s="74"/>
      <c r="S178" s="74"/>
    </row>
    <row r="179" spans="1:19" ht="15" customHeight="1" thickBot="1">
      <c r="A179" s="71"/>
      <c r="B179" s="74"/>
      <c r="C179" s="70" t="s">
        <v>180</v>
      </c>
      <c r="D179" s="74"/>
      <c r="E179" s="74"/>
      <c r="F179" s="74"/>
      <c r="G179" s="74"/>
      <c r="H179" s="74"/>
      <c r="I179" s="74"/>
      <c r="J179" s="74"/>
      <c r="K179" s="74"/>
      <c r="M179" s="85">
        <v>87336</v>
      </c>
      <c r="N179" s="179"/>
      <c r="P179" s="74"/>
      <c r="R179" s="74">
        <v>9982</v>
      </c>
      <c r="S179" s="74"/>
    </row>
    <row r="180" spans="1:19" ht="15" customHeight="1">
      <c r="A180" s="71"/>
      <c r="B180" s="74"/>
      <c r="C180" s="70"/>
      <c r="D180" s="74"/>
      <c r="E180" s="74"/>
      <c r="F180" s="74"/>
      <c r="G180" s="74"/>
      <c r="H180" s="74"/>
      <c r="I180" s="74"/>
      <c r="J180" s="74"/>
      <c r="K180" s="74"/>
      <c r="M180" s="74"/>
      <c r="N180" s="74"/>
      <c r="O180" s="74"/>
      <c r="P180" s="74"/>
      <c r="Q180" s="74"/>
      <c r="R180" s="74"/>
      <c r="S180" s="74"/>
    </row>
    <row r="181" spans="1:19" ht="15" customHeight="1">
      <c r="A181" s="86" t="s">
        <v>181</v>
      </c>
      <c r="B181" s="87" t="s">
        <v>182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</row>
    <row r="182" spans="1:10" s="74" customFormat="1" ht="15" customHeight="1">
      <c r="A182" s="86"/>
      <c r="B182" s="74" t="s">
        <v>226</v>
      </c>
      <c r="E182" s="64"/>
      <c r="F182" s="64"/>
      <c r="G182" s="64"/>
      <c r="H182" s="64"/>
      <c r="J182" s="64"/>
    </row>
    <row r="183" spans="1:10" s="74" customFormat="1" ht="15" customHeight="1">
      <c r="A183" s="86"/>
      <c r="D183" s="70"/>
      <c r="E183" s="64"/>
      <c r="F183" s="64"/>
      <c r="G183" s="64"/>
      <c r="H183" s="64"/>
      <c r="J183" s="64"/>
    </row>
    <row r="184" spans="2:19" ht="12.75">
      <c r="B184" s="74"/>
      <c r="C184" s="74"/>
      <c r="D184" s="70"/>
      <c r="E184" s="74"/>
      <c r="F184" s="74"/>
      <c r="G184" s="74"/>
      <c r="H184" s="74"/>
      <c r="I184" s="74"/>
      <c r="J184" s="88"/>
      <c r="K184" s="13"/>
      <c r="L184" s="88"/>
      <c r="M184" s="13"/>
      <c r="N184" s="13"/>
      <c r="O184" s="13"/>
      <c r="P184" s="13"/>
      <c r="Q184" s="13"/>
      <c r="R184" s="74"/>
      <c r="S184" s="74"/>
    </row>
    <row r="185" spans="1:17" ht="12.75">
      <c r="A185" s="1" t="s">
        <v>183</v>
      </c>
      <c r="B185" s="90" t="s">
        <v>184</v>
      </c>
      <c r="L185" s="84"/>
      <c r="Q185" s="13"/>
    </row>
    <row r="186" spans="1:2" ht="12.75">
      <c r="A186" s="14"/>
      <c r="B186" s="14" t="s">
        <v>352</v>
      </c>
    </row>
    <row r="187" spans="1:14" ht="12.75">
      <c r="A187" s="14"/>
      <c r="B187" s="63"/>
      <c r="M187" s="81" t="s">
        <v>8</v>
      </c>
      <c r="N187" s="81"/>
    </row>
    <row r="188" spans="2:14" ht="12.75">
      <c r="B188" s="50" t="s">
        <v>185</v>
      </c>
      <c r="M188" s="43"/>
      <c r="N188" s="43"/>
    </row>
    <row r="189" spans="2:14" ht="13.5" thickBot="1">
      <c r="B189" s="50" t="s">
        <v>186</v>
      </c>
      <c r="M189" s="130">
        <v>29432</v>
      </c>
      <c r="N189" s="127"/>
    </row>
    <row r="190" spans="10:14" ht="13.5" thickTop="1">
      <c r="J190" s="48"/>
      <c r="M190" s="89"/>
      <c r="N190" s="89"/>
    </row>
    <row r="191" spans="2:14" ht="12.75">
      <c r="B191" s="51" t="s">
        <v>187</v>
      </c>
      <c r="F191" s="92"/>
      <c r="G191" s="92"/>
      <c r="H191" s="92"/>
      <c r="J191" s="48"/>
      <c r="M191" s="93"/>
      <c r="N191" s="93"/>
    </row>
    <row r="192" spans="2:16" ht="13.5" thickBot="1">
      <c r="B192" s="51" t="s">
        <v>186</v>
      </c>
      <c r="F192" s="92"/>
      <c r="G192" s="92"/>
      <c r="H192" s="92"/>
      <c r="J192" s="48"/>
      <c r="M192" s="94">
        <v>258722</v>
      </c>
      <c r="N192" s="67"/>
      <c r="P192" s="39"/>
    </row>
    <row r="193" spans="2:17" ht="13.5" thickTop="1">
      <c r="B193" s="51"/>
      <c r="F193" s="92"/>
      <c r="G193" s="92"/>
      <c r="H193" s="92"/>
      <c r="J193" s="95"/>
      <c r="L193" s="2"/>
      <c r="Q193" s="52"/>
    </row>
    <row r="194" spans="2:12" ht="12.75">
      <c r="B194" s="51"/>
      <c r="F194" s="92"/>
      <c r="G194" s="92"/>
      <c r="H194" s="92"/>
      <c r="L194" s="92"/>
    </row>
    <row r="195" spans="1:17" ht="12.75">
      <c r="A195" s="1" t="s">
        <v>188</v>
      </c>
      <c r="B195" s="65" t="s">
        <v>189</v>
      </c>
      <c r="J195" s="95"/>
      <c r="L195" s="52"/>
      <c r="Q195" s="52"/>
    </row>
    <row r="196" spans="1:2" ht="12.75">
      <c r="A196" s="14"/>
      <c r="B196" s="14" t="s">
        <v>190</v>
      </c>
    </row>
    <row r="197" spans="1:17" ht="12.75">
      <c r="A197" s="14"/>
      <c r="B197" s="14"/>
      <c r="L197" s="49"/>
      <c r="Q197" s="49"/>
    </row>
    <row r="198" spans="1:2" ht="12.75">
      <c r="A198" s="14"/>
      <c r="B198" s="14"/>
    </row>
    <row r="199" spans="1:17" ht="12.75">
      <c r="A199" s="1" t="s">
        <v>191</v>
      </c>
      <c r="B199" s="90" t="s">
        <v>192</v>
      </c>
      <c r="L199" s="79"/>
      <c r="Q199" s="79"/>
    </row>
    <row r="200" spans="1:2" ht="12.75">
      <c r="A200" s="14"/>
      <c r="B200" s="14" t="s">
        <v>193</v>
      </c>
    </row>
    <row r="201" spans="1:2" ht="12.75">
      <c r="A201" s="14"/>
      <c r="B201" s="14"/>
    </row>
    <row r="202" ht="12.75">
      <c r="B202" s="51"/>
    </row>
    <row r="203" spans="1:2" ht="12.75">
      <c r="A203" s="46" t="s">
        <v>194</v>
      </c>
      <c r="B203" s="4" t="s">
        <v>195</v>
      </c>
    </row>
    <row r="204" ht="12.75">
      <c r="B204" s="50" t="s">
        <v>353</v>
      </c>
    </row>
    <row r="205" ht="12.75">
      <c r="B205" s="51"/>
    </row>
    <row r="206" ht="12.75">
      <c r="B206" s="51"/>
    </row>
    <row r="207" spans="1:2" ht="12.75">
      <c r="A207" s="46" t="s">
        <v>196</v>
      </c>
      <c r="B207" s="4" t="s">
        <v>197</v>
      </c>
    </row>
    <row r="208" ht="12.75">
      <c r="A208" s="1"/>
    </row>
    <row r="209" spans="1:3" ht="12.75">
      <c r="A209" s="46"/>
      <c r="B209" s="4" t="s">
        <v>16</v>
      </c>
      <c r="C209" s="4" t="s">
        <v>198</v>
      </c>
    </row>
    <row r="210" spans="1:3" ht="12.75">
      <c r="A210" s="46"/>
      <c r="C210" s="5" t="s">
        <v>354</v>
      </c>
    </row>
    <row r="211" spans="1:3" ht="12.75">
      <c r="A211" s="46"/>
      <c r="C211" s="5" t="s">
        <v>355</v>
      </c>
    </row>
    <row r="212" ht="13.5" customHeight="1">
      <c r="A212" s="46"/>
    </row>
    <row r="213" spans="2:15" ht="12.75">
      <c r="B213" s="4"/>
      <c r="J213" s="55" t="s">
        <v>5</v>
      </c>
      <c r="K213" s="55" t="s">
        <v>215</v>
      </c>
      <c r="M213" s="55" t="s">
        <v>130</v>
      </c>
      <c r="N213" s="55"/>
      <c r="O213" s="5" t="s">
        <v>131</v>
      </c>
    </row>
    <row r="214" spans="2:15" ht="15" customHeight="1">
      <c r="B214" s="4"/>
      <c r="J214" s="76" t="s">
        <v>7</v>
      </c>
      <c r="K214" s="76" t="s">
        <v>7</v>
      </c>
      <c r="M214" s="55" t="s">
        <v>288</v>
      </c>
      <c r="N214" s="55"/>
      <c r="O214" s="55" t="s">
        <v>288</v>
      </c>
    </row>
    <row r="215" spans="2:15" ht="15">
      <c r="B215" s="4"/>
      <c r="J215" s="129" t="s">
        <v>286</v>
      </c>
      <c r="K215" s="129" t="s">
        <v>287</v>
      </c>
      <c r="M215" s="78" t="str">
        <f>J215</f>
        <v>30 Sep 2009</v>
      </c>
      <c r="N215" s="78"/>
      <c r="O215" s="78" t="str">
        <f>K215</f>
        <v>30 Sep 2008</v>
      </c>
    </row>
    <row r="216" spans="2:15" ht="12.75">
      <c r="B216" s="4"/>
      <c r="J216" s="97"/>
      <c r="K216" s="101"/>
      <c r="M216" s="97"/>
      <c r="N216" s="97"/>
      <c r="O216" s="101"/>
    </row>
    <row r="217" spans="2:3" ht="12.75">
      <c r="B217" s="4"/>
      <c r="C217" s="5" t="s">
        <v>278</v>
      </c>
    </row>
    <row r="218" spans="2:15" ht="12.75">
      <c r="B218" s="4"/>
      <c r="C218" s="98"/>
      <c r="D218" s="5" t="s">
        <v>248</v>
      </c>
      <c r="J218" s="13">
        <f>PL!F39</f>
        <v>4042</v>
      </c>
      <c r="K218" s="13">
        <f>PL!H39</f>
        <v>-12005</v>
      </c>
      <c r="M218" s="13">
        <f>PL!J39</f>
        <v>4042</v>
      </c>
      <c r="N218" s="13"/>
      <c r="O218" s="2">
        <f>PL!L39</f>
        <v>-12005</v>
      </c>
    </row>
    <row r="219" spans="2:15" ht="12.75">
      <c r="B219" s="51"/>
      <c r="C219" s="5" t="s">
        <v>204</v>
      </c>
      <c r="J219" s="13">
        <v>757473</v>
      </c>
      <c r="K219" s="13">
        <v>730364</v>
      </c>
      <c r="M219" s="13">
        <v>757473</v>
      </c>
      <c r="N219" s="13"/>
      <c r="O219" s="2">
        <v>730364</v>
      </c>
    </row>
    <row r="220" spans="2:4" ht="12.75">
      <c r="B220" s="51"/>
      <c r="D220" s="5" t="s">
        <v>216</v>
      </c>
    </row>
    <row r="221" spans="2:15" ht="13.5" thickBot="1">
      <c r="B221" s="51"/>
      <c r="C221" s="5" t="s">
        <v>279</v>
      </c>
      <c r="J221" s="99">
        <f>+J218/J219*100</f>
        <v>0.533616379725746</v>
      </c>
      <c r="K221" s="99">
        <f>+K218/K219*100</f>
        <v>-1.6437009491157832</v>
      </c>
      <c r="M221" s="100">
        <f>+M218/M219*100</f>
        <v>0.533616379725746</v>
      </c>
      <c r="N221" s="100"/>
      <c r="O221" s="100">
        <f>+O218/O219*100</f>
        <v>-1.6437009491157832</v>
      </c>
    </row>
    <row r="222" spans="2:12" ht="13.5" thickTop="1">
      <c r="B222" s="51"/>
      <c r="L222" s="84"/>
    </row>
    <row r="223" spans="2:3" ht="12.75">
      <c r="B223" s="4" t="s">
        <v>199</v>
      </c>
      <c r="C223" s="4" t="s">
        <v>200</v>
      </c>
    </row>
    <row r="224" spans="2:3" ht="12.75">
      <c r="B224" s="51"/>
      <c r="C224" s="5" t="s">
        <v>356</v>
      </c>
    </row>
    <row r="225" spans="2:3" ht="12.75">
      <c r="B225" s="51"/>
      <c r="C225" s="5" t="s">
        <v>357</v>
      </c>
    </row>
    <row r="226" spans="2:3" ht="12.75">
      <c r="B226" s="51"/>
      <c r="C226" s="5" t="s">
        <v>249</v>
      </c>
    </row>
    <row r="227" ht="12.75">
      <c r="B227" s="51"/>
    </row>
    <row r="228" spans="2:19" ht="12.75">
      <c r="B228" s="51"/>
      <c r="C228" s="98"/>
      <c r="J228" s="55" t="s">
        <v>5</v>
      </c>
      <c r="K228" s="55" t="s">
        <v>215</v>
      </c>
      <c r="M228" s="55" t="s">
        <v>130</v>
      </c>
      <c r="N228" s="55"/>
      <c r="O228" s="5" t="s">
        <v>131</v>
      </c>
      <c r="S228" s="55"/>
    </row>
    <row r="229" spans="2:19" ht="12.75">
      <c r="B229" s="51"/>
      <c r="C229" s="98"/>
      <c r="J229" s="76" t="s">
        <v>7</v>
      </c>
      <c r="K229" s="76" t="s">
        <v>7</v>
      </c>
      <c r="M229" s="55" t="str">
        <f>M214</f>
        <v>period to date</v>
      </c>
      <c r="N229" s="55"/>
      <c r="O229" s="55" t="str">
        <f>O214</f>
        <v>period to date</v>
      </c>
      <c r="S229" s="56"/>
    </row>
    <row r="230" spans="2:19" ht="15">
      <c r="B230" s="51"/>
      <c r="C230" s="98"/>
      <c r="J230" s="129" t="s">
        <v>358</v>
      </c>
      <c r="K230" s="129" t="s">
        <v>359</v>
      </c>
      <c r="M230" s="78" t="str">
        <f>J230</f>
        <v>30 Sept 2009</v>
      </c>
      <c r="N230" s="78"/>
      <c r="O230" s="78" t="str">
        <f>O215</f>
        <v>30 Sep 2008</v>
      </c>
      <c r="S230" s="198"/>
    </row>
    <row r="231" spans="2:15" ht="12.75">
      <c r="B231" s="51"/>
      <c r="C231" s="98"/>
      <c r="J231" s="101" t="s">
        <v>8</v>
      </c>
      <c r="K231" s="101" t="s">
        <v>8</v>
      </c>
      <c r="M231" s="101" t="s">
        <v>8</v>
      </c>
      <c r="N231" s="101"/>
      <c r="O231" s="101" t="s">
        <v>8</v>
      </c>
    </row>
    <row r="232" spans="2:3" ht="12.75">
      <c r="B232" s="51"/>
      <c r="C232" s="98"/>
    </row>
    <row r="233" spans="2:15" ht="12.75">
      <c r="B233" s="51"/>
      <c r="C233" s="5" t="s">
        <v>278</v>
      </c>
      <c r="J233" s="13">
        <f>J218</f>
        <v>4042</v>
      </c>
      <c r="K233" s="13">
        <f>K218</f>
        <v>-12005</v>
      </c>
      <c r="M233" s="13">
        <f>M218</f>
        <v>4042</v>
      </c>
      <c r="N233" s="13"/>
      <c r="O233" s="13">
        <f>O218</f>
        <v>-12005</v>
      </c>
    </row>
    <row r="234" spans="2:14" ht="12.75">
      <c r="B234" s="51"/>
      <c r="D234" s="5" t="s">
        <v>217</v>
      </c>
      <c r="J234" s="13"/>
      <c r="M234" s="13"/>
      <c r="N234" s="13"/>
    </row>
    <row r="235" spans="2:19" ht="12.75">
      <c r="B235" s="51"/>
      <c r="C235" s="13" t="s">
        <v>201</v>
      </c>
      <c r="J235" s="13">
        <f>M235</f>
        <v>548</v>
      </c>
      <c r="K235" s="127">
        <f>O235</f>
        <v>512</v>
      </c>
      <c r="M235" s="13">
        <v>548</v>
      </c>
      <c r="N235" s="13"/>
      <c r="O235" s="127">
        <v>512</v>
      </c>
      <c r="Q235" s="13"/>
      <c r="S235" s="84"/>
    </row>
    <row r="236" spans="2:19" ht="12.75">
      <c r="B236" s="51"/>
      <c r="C236" s="13" t="s">
        <v>202</v>
      </c>
      <c r="J236" s="40">
        <f>M236</f>
        <v>531</v>
      </c>
      <c r="K236" s="91">
        <f>O236</f>
        <v>597</v>
      </c>
      <c r="M236" s="40">
        <v>531</v>
      </c>
      <c r="N236" s="40"/>
      <c r="O236" s="91">
        <v>597</v>
      </c>
      <c r="Q236" s="13"/>
      <c r="S236" s="84"/>
    </row>
    <row r="237" spans="2:14" ht="12.75">
      <c r="B237" s="51"/>
      <c r="C237" s="5" t="s">
        <v>280</v>
      </c>
      <c r="J237" s="39"/>
      <c r="M237" s="39"/>
      <c r="N237" s="39"/>
    </row>
    <row r="238" spans="2:19" ht="12.75">
      <c r="B238" s="51"/>
      <c r="D238" s="5" t="s">
        <v>250</v>
      </c>
      <c r="J238" s="40">
        <f>SUM(J233:J236)</f>
        <v>5121</v>
      </c>
      <c r="K238" s="40">
        <f>SUM(K233:K236)</f>
        <v>-10896</v>
      </c>
      <c r="M238" s="40">
        <f>SUM(M233:M236)</f>
        <v>5121</v>
      </c>
      <c r="N238" s="40"/>
      <c r="O238" s="40">
        <f>SUM(O233:O236)</f>
        <v>-10896</v>
      </c>
      <c r="S238" s="84"/>
    </row>
    <row r="239" spans="2:19" ht="12.75">
      <c r="B239" s="51"/>
      <c r="J239" s="13"/>
      <c r="K239" s="13"/>
      <c r="L239" s="13"/>
      <c r="M239" s="13"/>
      <c r="N239" s="13"/>
      <c r="S239" s="13"/>
    </row>
    <row r="240" spans="2:15" ht="15">
      <c r="B240" s="51"/>
      <c r="J240" s="102" t="s">
        <v>203</v>
      </c>
      <c r="K240" s="102" t="s">
        <v>203</v>
      </c>
      <c r="M240" s="102" t="s">
        <v>203</v>
      </c>
      <c r="N240" s="102"/>
      <c r="O240" s="102" t="s">
        <v>203</v>
      </c>
    </row>
    <row r="241" spans="2:15" ht="12.75">
      <c r="B241" s="51"/>
      <c r="C241" s="5" t="s">
        <v>204</v>
      </c>
      <c r="J241" s="103">
        <f>J219</f>
        <v>757473</v>
      </c>
      <c r="K241" s="103">
        <f>K219</f>
        <v>730364</v>
      </c>
      <c r="M241" s="103">
        <f>M219</f>
        <v>757473</v>
      </c>
      <c r="N241" s="103"/>
      <c r="O241" s="103">
        <f>O219</f>
        <v>730364</v>
      </c>
    </row>
    <row r="242" spans="2:3" ht="12.75">
      <c r="B242" s="51"/>
      <c r="C242" s="5" t="s">
        <v>205</v>
      </c>
    </row>
    <row r="243" spans="2:17" ht="12.75">
      <c r="B243" s="51"/>
      <c r="C243" s="98"/>
      <c r="D243" s="5" t="s">
        <v>206</v>
      </c>
      <c r="J243" s="103">
        <f>M243</f>
        <v>345981</v>
      </c>
      <c r="K243" s="61">
        <v>373089</v>
      </c>
      <c r="M243" s="103">
        <v>345981</v>
      </c>
      <c r="N243" s="103"/>
      <c r="O243" s="61">
        <v>373089</v>
      </c>
      <c r="Q243" s="13"/>
    </row>
    <row r="244" spans="2:15" ht="12.75">
      <c r="B244" s="51"/>
      <c r="C244" s="98"/>
      <c r="D244" s="5" t="s">
        <v>207</v>
      </c>
      <c r="J244" s="126">
        <v>171283</v>
      </c>
      <c r="K244" s="91">
        <v>171283</v>
      </c>
      <c r="M244" s="126">
        <v>171283</v>
      </c>
      <c r="N244" s="126"/>
      <c r="O244" s="91">
        <v>171283</v>
      </c>
    </row>
    <row r="245" spans="2:14" ht="12.75">
      <c r="B245" s="51"/>
      <c r="C245" s="5" t="s">
        <v>218</v>
      </c>
      <c r="J245" s="39"/>
      <c r="M245" s="39"/>
      <c r="N245" s="39"/>
    </row>
    <row r="246" spans="2:15" ht="12.75">
      <c r="B246" s="51"/>
      <c r="D246" s="5" t="s">
        <v>219</v>
      </c>
      <c r="J246" s="126">
        <f>SUM(J241:J244)</f>
        <v>1274737</v>
      </c>
      <c r="K246" s="126">
        <f>SUM(K241:K244)</f>
        <v>1274736</v>
      </c>
      <c r="M246" s="126">
        <f>SUM(M241:M244)</f>
        <v>1274737</v>
      </c>
      <c r="N246" s="126"/>
      <c r="O246" s="126">
        <f>SUM(O241:O244)</f>
        <v>1274736</v>
      </c>
    </row>
    <row r="247" ht="12.75">
      <c r="B247" s="51"/>
    </row>
    <row r="248" spans="1:15" ht="13.5" thickBot="1">
      <c r="A248" s="5"/>
      <c r="C248" s="5" t="s">
        <v>281</v>
      </c>
      <c r="J248" s="104">
        <f>+J238/J246*100</f>
        <v>0.4017299254669787</v>
      </c>
      <c r="K248" s="104">
        <f>+K238/K246*100</f>
        <v>-0.8547652219753737</v>
      </c>
      <c r="M248" s="104">
        <f>+M238/M246*100</f>
        <v>0.4017299254669787</v>
      </c>
      <c r="N248" s="104"/>
      <c r="O248" s="104">
        <f>+O238/O246*100</f>
        <v>-0.8547652219753737</v>
      </c>
    </row>
    <row r="249" spans="1:17" ht="13.5" thickTop="1">
      <c r="A249" s="5"/>
      <c r="L249" s="105"/>
      <c r="Q249" s="105"/>
    </row>
    <row r="250" spans="1:17" ht="12.75">
      <c r="A250" s="5"/>
      <c r="C250" s="5" t="s">
        <v>360</v>
      </c>
      <c r="L250" s="105"/>
      <c r="Q250" s="105"/>
    </row>
    <row r="251" spans="1:17" ht="12.75">
      <c r="A251" s="5"/>
      <c r="L251" s="105"/>
      <c r="Q251" s="105"/>
    </row>
    <row r="252" spans="1:11" ht="12.75">
      <c r="A252" s="5"/>
      <c r="J252" s="167"/>
      <c r="K252" s="39"/>
    </row>
    <row r="253" spans="1:11" ht="12.75">
      <c r="A253" s="46" t="s">
        <v>208</v>
      </c>
      <c r="B253" s="4" t="s">
        <v>209</v>
      </c>
      <c r="J253" s="39"/>
      <c r="K253" s="39"/>
    </row>
    <row r="254" ht="12.75">
      <c r="A254" s="5"/>
    </row>
    <row r="255" spans="1:19" ht="12.75">
      <c r="A255" s="86"/>
      <c r="B255" s="70" t="s">
        <v>361</v>
      </c>
      <c r="C255" s="74"/>
      <c r="D255" s="74"/>
      <c r="E255" s="74"/>
      <c r="F255" s="74"/>
      <c r="G255" s="74"/>
      <c r="H255" s="74"/>
      <c r="I255" s="74"/>
      <c r="J255" s="64"/>
      <c r="K255" s="74"/>
      <c r="L255" s="74"/>
      <c r="M255" s="74"/>
      <c r="N255" s="74"/>
      <c r="O255" s="74"/>
      <c r="P255" s="74"/>
      <c r="Q255" s="74"/>
      <c r="R255" s="74"/>
      <c r="S255" s="74"/>
    </row>
    <row r="256" spans="1:19" ht="12.75">
      <c r="A256" s="86"/>
      <c r="B256" s="70" t="s">
        <v>238</v>
      </c>
      <c r="C256" s="74"/>
      <c r="D256" s="64"/>
      <c r="E256" s="74"/>
      <c r="F256" s="74"/>
      <c r="G256" s="74"/>
      <c r="H256" s="74"/>
      <c r="I256" s="74"/>
      <c r="J256" s="106"/>
      <c r="K256" s="74"/>
      <c r="L256" s="106"/>
      <c r="M256" s="74"/>
      <c r="N256" s="74"/>
      <c r="O256" s="74"/>
      <c r="P256" s="74"/>
      <c r="Q256" s="179"/>
      <c r="R256" s="74"/>
      <c r="S256" s="74"/>
    </row>
    <row r="257" ht="12.75">
      <c r="A257" s="5"/>
    </row>
    <row r="258" ht="12.75">
      <c r="A258" s="5"/>
    </row>
    <row r="259" ht="12.75">
      <c r="A259" s="5"/>
    </row>
    <row r="260" ht="12.75">
      <c r="A260" s="107" t="s">
        <v>210</v>
      </c>
    </row>
    <row r="261" ht="12.75">
      <c r="A261" s="108" t="s">
        <v>64</v>
      </c>
    </row>
    <row r="262" ht="12.75">
      <c r="A262" s="107"/>
    </row>
    <row r="263" ht="12.75">
      <c r="A263" s="107"/>
    </row>
    <row r="264" ht="12.75">
      <c r="A264" s="107"/>
    </row>
    <row r="265" ht="12.75">
      <c r="A265" s="107" t="s">
        <v>211</v>
      </c>
    </row>
    <row r="266" ht="12.75">
      <c r="A266" s="109" t="s">
        <v>212</v>
      </c>
    </row>
    <row r="267" ht="12.75">
      <c r="A267" s="107"/>
    </row>
    <row r="268" ht="12.75">
      <c r="A268" s="107" t="s">
        <v>213</v>
      </c>
    </row>
    <row r="269" ht="12.75">
      <c r="A269" s="110" t="s">
        <v>368</v>
      </c>
    </row>
    <row r="270" ht="12.75">
      <c r="A270" s="5"/>
    </row>
    <row r="271" ht="12.75">
      <c r="A271" s="5"/>
    </row>
    <row r="272" ht="12.75">
      <c r="A272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87" r:id="rId1"/>
  <rowBreaks count="5" manualBreakCount="5">
    <brk id="63" max="15" man="1"/>
    <brk id="128" max="15" man="1"/>
    <brk id="192" max="15" man="1"/>
    <brk id="251" max="15" man="1"/>
    <brk id="3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2009-11-18T07:02:46Z</cp:lastPrinted>
  <dcterms:created xsi:type="dcterms:W3CDTF">1996-10-14T23:33:28Z</dcterms:created>
  <dcterms:modified xsi:type="dcterms:W3CDTF">2009-11-19T10:28:13Z</dcterms:modified>
  <cp:category/>
  <cp:version/>
  <cp:contentType/>
  <cp:contentStatus/>
</cp:coreProperties>
</file>